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tables/table4.xml" ContentType="application/vnd.openxmlformats-officedocument.spreadsheetml.table+xml"/>
  <Override PartName="/xl/tables/table5.xml" ContentType="application/vnd.openxmlformats-officedocument.spreadsheetml.table+xml"/>
  <Override PartName="/xl/queryTables/queryTable2.xml" ContentType="application/vnd.openxmlformats-officedocument.spreadsheetml.queryTable+xml"/>
  <Override PartName="/xl/tables/table6.xml" ContentType="application/vnd.openxmlformats-officedocument.spreadsheetml.table+xml"/>
  <Override PartName="/xl/queryTables/queryTable3.xml" ContentType="application/vnd.openxmlformats-officedocument.spreadsheetml.queryTable+xml"/>
  <Override PartName="/xl/tables/table7.xml" ContentType="application/vnd.openxmlformats-officedocument.spreadsheetml.table+xml"/>
  <Override PartName="/xl/queryTables/queryTable4.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Sellest_töövihikust"/>
  <xr:revisionPtr revIDLastSave="0" documentId="13_ncr:1_{B87D9BB7-A39D-4883-B184-17FEDC9E6889}" xr6:coauthVersionLast="47" xr6:coauthVersionMax="47" xr10:uidLastSave="{00000000-0000-0000-0000-000000000000}"/>
  <bookViews>
    <workbookView xWindow="-10160" yWindow="-21710" windowWidth="38620" windowHeight="21220" activeTab="12" xr2:uid="{00000000-000D-0000-FFFF-FFFF00000000}"/>
  </bookViews>
  <sheets>
    <sheet name="Info" sheetId="4" r:id="rId1"/>
    <sheet name="KOV_supluskoht" sheetId="6" r:id="rId2"/>
    <sheet name="2016." sheetId="3" r:id="rId3"/>
    <sheet name="2017" sheetId="1" r:id="rId4"/>
    <sheet name="2018" sheetId="2" r:id="rId5"/>
    <sheet name="2019" sheetId="5" r:id="rId6"/>
    <sheet name="Leht3" sheetId="7" state="hidden" r:id="rId7"/>
    <sheet name="2019 Pivot" sheetId="9" state="hidden" r:id="rId8"/>
    <sheet name="2019 korrastatud" sheetId="8" state="hidden" r:id="rId9"/>
    <sheet name="Leht8" sheetId="12" state="hidden" r:id="rId10"/>
    <sheet name="2020" sheetId="14" r:id="rId11"/>
    <sheet name="2021" sheetId="17" r:id="rId12"/>
    <sheet name="2022" sheetId="19" r:id="rId13"/>
    <sheet name="Sheet1" sheetId="15" r:id="rId14"/>
    <sheet name="supluskohtade arv" sheetId="18" r:id="rId15"/>
    <sheet name="2019_andmed" sheetId="13" state="hidden" r:id="rId16"/>
  </sheets>
  <definedNames>
    <definedName name="_xlnm._FilterDatabase" localSheetId="2" hidden="1">'2016.'!$A$4:$E$4</definedName>
    <definedName name="_xlnm._FilterDatabase" localSheetId="3" hidden="1">'2017'!$A$5:$E$5</definedName>
    <definedName name="_xlnm._FilterDatabase" localSheetId="4" hidden="1">'2018'!$A$5:$E$5</definedName>
    <definedName name="_xlnm._FilterDatabase" localSheetId="11" hidden="1">'2021'!$A$4:$I$61</definedName>
    <definedName name="Välisandmed_1" localSheetId="8" hidden="1">'2019 korrastatud'!$A$1:$I$51</definedName>
    <definedName name="Välisandmed_1" localSheetId="15" hidden="1">'2019_andmed'!$A$1:$G$80</definedName>
    <definedName name="Välisandmed_1" localSheetId="6" hidden="1">Leht3!$A$1:$B$52</definedName>
    <definedName name="Välisandmed_1" localSheetId="9" hidden="1">Leht8!$A$1:$L$28</definedName>
  </definedNames>
  <calcPr calcId="191029"/>
  <pivotCaches>
    <pivotCache cacheId="7" r:id="rId1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 i="6" l="1"/>
  <c r="B52" i="18" s="1"/>
  <c r="X6" i="6"/>
  <c r="X7" i="6"/>
  <c r="X8" i="6"/>
  <c r="X9" i="6"/>
  <c r="X10" i="6"/>
  <c r="B76" i="18" s="1"/>
  <c r="X11" i="6"/>
  <c r="X12" i="6"/>
  <c r="X13" i="6"/>
  <c r="X14" i="6"/>
  <c r="X15" i="6"/>
  <c r="X16" i="6"/>
  <c r="X17" i="6"/>
  <c r="X18" i="6"/>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4" i="6"/>
  <c r="B3" i="18" s="1"/>
  <c r="B74" i="18" l="1"/>
  <c r="B58" i="18"/>
  <c r="B42" i="18"/>
  <c r="B2" i="18"/>
  <c r="B73" i="18"/>
  <c r="B65" i="18"/>
  <c r="B57" i="18"/>
  <c r="B49" i="18"/>
  <c r="B41" i="18"/>
  <c r="B33" i="18"/>
  <c r="B25" i="18"/>
  <c r="B17" i="18"/>
  <c r="B9" i="18"/>
  <c r="B66" i="18"/>
  <c r="B50" i="18"/>
  <c r="B34" i="18"/>
  <c r="B26" i="18"/>
  <c r="B18" i="18"/>
  <c r="B10" i="18"/>
  <c r="B80" i="18"/>
  <c r="B72" i="18"/>
  <c r="B64" i="18"/>
  <c r="B56" i="18"/>
  <c r="B48" i="18"/>
  <c r="B40" i="18"/>
  <c r="B32" i="18"/>
  <c r="B24" i="18"/>
  <c r="B16" i="18"/>
  <c r="B8" i="18"/>
  <c r="B31" i="18"/>
  <c r="B15" i="18"/>
  <c r="B7" i="18"/>
  <c r="B79" i="18"/>
  <c r="B63" i="18"/>
  <c r="B47" i="18"/>
  <c r="B78" i="18"/>
  <c r="B70" i="18"/>
  <c r="B62" i="18"/>
  <c r="B54" i="18"/>
  <c r="B46" i="18"/>
  <c r="B38" i="18"/>
  <c r="B30" i="18"/>
  <c r="B22" i="18"/>
  <c r="B14" i="18"/>
  <c r="B6" i="18"/>
  <c r="B71" i="18"/>
  <c r="B55" i="18"/>
  <c r="B39" i="18"/>
  <c r="B23" i="18"/>
  <c r="B77" i="18"/>
  <c r="B69" i="18"/>
  <c r="B61" i="18"/>
  <c r="B53" i="18"/>
  <c r="B45" i="18"/>
  <c r="B37" i="18"/>
  <c r="B29" i="18"/>
  <c r="B21" i="18"/>
  <c r="B13" i="18"/>
  <c r="B5" i="18"/>
  <c r="B36" i="18"/>
  <c r="B12" i="18"/>
  <c r="B4" i="18"/>
  <c r="B68" i="18"/>
  <c r="B60" i="18"/>
  <c r="B44" i="18"/>
  <c r="B28" i="18"/>
  <c r="B20" i="18"/>
  <c r="B75" i="18"/>
  <c r="B67" i="18"/>
  <c r="B59" i="18"/>
  <c r="B51" i="18"/>
  <c r="B43" i="18"/>
  <c r="B35" i="18"/>
  <c r="B27" i="18"/>
  <c r="B19" i="18"/>
  <c r="B11" i="18"/>
  <c r="I6" i="19"/>
  <c r="I7" i="19"/>
  <c r="I8" i="19"/>
  <c r="I9" i="19"/>
  <c r="I10" i="19"/>
  <c r="I11" i="19"/>
  <c r="I12" i="19"/>
  <c r="I13" i="19"/>
  <c r="I14" i="19"/>
  <c r="I15" i="19"/>
  <c r="I16" i="19"/>
  <c r="I17" i="19"/>
  <c r="I18" i="19"/>
  <c r="I19" i="19"/>
  <c r="I20" i="19"/>
  <c r="I21" i="19"/>
  <c r="I22" i="19"/>
  <c r="I23" i="19"/>
  <c r="I24" i="19"/>
  <c r="I25" i="19"/>
  <c r="I26" i="19"/>
  <c r="I27" i="19"/>
  <c r="I28" i="19"/>
  <c r="I29" i="19"/>
  <c r="I30" i="19"/>
  <c r="I31" i="19"/>
  <c r="I32" i="19"/>
  <c r="I33" i="19"/>
  <c r="I34" i="19"/>
  <c r="I35" i="19"/>
  <c r="I36" i="19"/>
  <c r="I37" i="19"/>
  <c r="I38" i="19"/>
  <c r="I39" i="19"/>
  <c r="I40" i="19"/>
  <c r="I41" i="19"/>
  <c r="I42" i="19"/>
  <c r="I43" i="19"/>
  <c r="I44" i="19"/>
  <c r="I45" i="19"/>
  <c r="I46" i="19"/>
  <c r="I47" i="19"/>
  <c r="I48" i="19"/>
  <c r="I49" i="19"/>
  <c r="I50" i="19"/>
  <c r="I51" i="19"/>
  <c r="I52" i="19"/>
  <c r="I53" i="19"/>
  <c r="I54" i="19"/>
  <c r="I55" i="19"/>
  <c r="I56" i="19"/>
  <c r="I57" i="19"/>
  <c r="I58" i="19"/>
  <c r="I5" i="19"/>
  <c r="I6" i="17"/>
  <c r="I7" i="17"/>
  <c r="I8" i="17"/>
  <c r="I9" i="17"/>
  <c r="I10" i="17"/>
  <c r="I11" i="17"/>
  <c r="I12" i="17"/>
  <c r="I13" i="17"/>
  <c r="I14" i="17"/>
  <c r="I15" i="17"/>
  <c r="I16" i="17"/>
  <c r="I18" i="17"/>
  <c r="I19" i="17"/>
  <c r="I20" i="17"/>
  <c r="I21" i="17"/>
  <c r="I22" i="17"/>
  <c r="I23" i="17"/>
  <c r="I25" i="17"/>
  <c r="I26" i="17"/>
  <c r="I27" i="17"/>
  <c r="I28" i="17"/>
  <c r="I29" i="17"/>
  <c r="I30" i="17"/>
  <c r="I31" i="17"/>
  <c r="I32" i="17"/>
  <c r="I33" i="17"/>
  <c r="I34" i="17"/>
  <c r="I35" i="17"/>
  <c r="I36" i="17"/>
  <c r="I37" i="17"/>
  <c r="I39" i="17"/>
  <c r="I40" i="17"/>
  <c r="I41" i="17"/>
  <c r="I42" i="17"/>
  <c r="I43" i="17"/>
  <c r="I44" i="17"/>
  <c r="I45" i="17"/>
  <c r="I46" i="17"/>
  <c r="I47" i="17"/>
  <c r="I48" i="17"/>
  <c r="I49" i="17"/>
  <c r="I50" i="17"/>
  <c r="I51" i="17"/>
  <c r="I52" i="17"/>
  <c r="I53" i="17"/>
  <c r="I54" i="17"/>
  <c r="I55" i="17"/>
  <c r="I56" i="17"/>
  <c r="I57" i="17"/>
  <c r="I58" i="17"/>
  <c r="I59" i="17"/>
  <c r="I60" i="17"/>
  <c r="I61" i="17"/>
  <c r="I5" i="17"/>
  <c r="C2" i="14"/>
  <c r="C17" i="14"/>
  <c r="C3" i="14"/>
  <c r="C4" i="14"/>
  <c r="C5" i="14"/>
  <c r="C6" i="14"/>
  <c r="C7" i="14"/>
  <c r="C8" i="14"/>
  <c r="C9" i="14"/>
  <c r="C10" i="14"/>
  <c r="C11" i="14"/>
  <c r="C12" i="14"/>
  <c r="C13" i="14"/>
  <c r="C14" i="14"/>
  <c r="C15" i="14"/>
  <c r="C16" i="14"/>
  <c r="C18" i="14"/>
  <c r="C19" i="14"/>
  <c r="C20" i="14"/>
  <c r="C21" i="14"/>
  <c r="C22" i="14"/>
  <c r="C23" i="14"/>
  <c r="C24" i="14"/>
  <c r="C25" i="14"/>
  <c r="C26" i="14"/>
  <c r="C27" i="14"/>
  <c r="C28" i="14"/>
  <c r="C29" i="14"/>
  <c r="C30" i="14"/>
  <c r="C31" i="14"/>
  <c r="C32" i="14"/>
  <c r="C33" i="14"/>
  <c r="C34" i="14"/>
  <c r="C35" i="14"/>
  <c r="C36" i="14"/>
  <c r="C37" i="14"/>
  <c r="C38" i="14"/>
  <c r="C39" i="14"/>
  <c r="C40" i="14"/>
  <c r="C41" i="14"/>
  <c r="C42" i="14"/>
  <c r="C43" i="14"/>
  <c r="C44" i="14"/>
  <c r="C45" i="14"/>
  <c r="C46" i="14"/>
  <c r="C47" i="14"/>
  <c r="C48" i="14"/>
  <c r="C49" i="14"/>
  <c r="C50" i="14"/>
  <c r="L25" i="15" l="1"/>
  <c r="J36" i="15"/>
  <c r="J4" i="15"/>
  <c r="K35" i="15"/>
  <c r="L50" i="15"/>
  <c r="J75" i="15"/>
  <c r="K3" i="15"/>
  <c r="M3" i="15" s="1"/>
  <c r="K26" i="15"/>
  <c r="M26" i="15" s="1"/>
  <c r="L57" i="15"/>
  <c r="J78" i="15"/>
  <c r="J70" i="15"/>
  <c r="J62" i="15"/>
  <c r="J54" i="15"/>
  <c r="J46" i="15"/>
  <c r="J38" i="15"/>
  <c r="J30" i="15"/>
  <c r="J22" i="15"/>
  <c r="J14" i="15"/>
  <c r="J6" i="15"/>
  <c r="K77" i="15"/>
  <c r="K69" i="15"/>
  <c r="K61" i="15"/>
  <c r="K53" i="15"/>
  <c r="K45" i="15"/>
  <c r="K37" i="15"/>
  <c r="K29" i="15"/>
  <c r="K21" i="15"/>
  <c r="K13" i="15"/>
  <c r="K5" i="15"/>
  <c r="L76" i="15"/>
  <c r="L68" i="15"/>
  <c r="L60" i="15"/>
  <c r="L52" i="15"/>
  <c r="L44" i="15"/>
  <c r="L36" i="15"/>
  <c r="L28" i="15"/>
  <c r="L20" i="15"/>
  <c r="L12" i="15"/>
  <c r="L4" i="15"/>
  <c r="M35" i="15"/>
  <c r="J44" i="15"/>
  <c r="K67" i="15"/>
  <c r="M67" i="15" s="1"/>
  <c r="K19" i="15"/>
  <c r="M19" i="15" s="1"/>
  <c r="L66" i="15"/>
  <c r="L10" i="15"/>
  <c r="J77" i="15"/>
  <c r="J69" i="15"/>
  <c r="J61" i="15"/>
  <c r="J53" i="15"/>
  <c r="J45" i="15"/>
  <c r="J37" i="15"/>
  <c r="J29" i="15"/>
  <c r="J21" i="15"/>
  <c r="J13" i="15"/>
  <c r="J5" i="15"/>
  <c r="K76" i="15"/>
  <c r="K68" i="15"/>
  <c r="K60" i="15"/>
  <c r="K52" i="15"/>
  <c r="K44" i="15"/>
  <c r="K36" i="15"/>
  <c r="K28" i="15"/>
  <c r="K20" i="15"/>
  <c r="K12" i="15"/>
  <c r="K4" i="15"/>
  <c r="M4" i="15" s="1"/>
  <c r="L75" i="15"/>
  <c r="L67" i="15"/>
  <c r="L59" i="15"/>
  <c r="L51" i="15"/>
  <c r="L43" i="15"/>
  <c r="L35" i="15"/>
  <c r="L27" i="15"/>
  <c r="L19" i="15"/>
  <c r="L11" i="15"/>
  <c r="J68" i="15"/>
  <c r="J20" i="15"/>
  <c r="K43" i="15"/>
  <c r="M43" i="15" s="1"/>
  <c r="L58" i="15"/>
  <c r="L34" i="15"/>
  <c r="J35" i="15"/>
  <c r="K74" i="15"/>
  <c r="M74" i="15" s="1"/>
  <c r="K58" i="15"/>
  <c r="M58" i="15" s="1"/>
  <c r="K18" i="15"/>
  <c r="M18" i="15" s="1"/>
  <c r="L65" i="15"/>
  <c r="L33" i="15"/>
  <c r="L9" i="15"/>
  <c r="J3" i="15"/>
  <c r="J74" i="15"/>
  <c r="J66" i="15"/>
  <c r="J58" i="15"/>
  <c r="J50" i="15"/>
  <c r="J42" i="15"/>
  <c r="J34" i="15"/>
  <c r="J26" i="15"/>
  <c r="J18" i="15"/>
  <c r="J10" i="15"/>
  <c r="K81" i="15"/>
  <c r="M81" i="15" s="1"/>
  <c r="K73" i="15"/>
  <c r="M73" i="15" s="1"/>
  <c r="K65" i="15"/>
  <c r="K57" i="15"/>
  <c r="M57" i="15" s="1"/>
  <c r="K49" i="15"/>
  <c r="M49" i="15" s="1"/>
  <c r="K41" i="15"/>
  <c r="M41" i="15" s="1"/>
  <c r="K33" i="15"/>
  <c r="M33" i="15" s="1"/>
  <c r="K25" i="15"/>
  <c r="M25" i="15" s="1"/>
  <c r="K17" i="15"/>
  <c r="M17" i="15" s="1"/>
  <c r="K9" i="15"/>
  <c r="M9" i="15" s="1"/>
  <c r="L80" i="15"/>
  <c r="L72" i="15"/>
  <c r="L64" i="15"/>
  <c r="L56" i="15"/>
  <c r="L48" i="15"/>
  <c r="L40" i="15"/>
  <c r="L32" i="15"/>
  <c r="L24" i="15"/>
  <c r="L16" i="15"/>
  <c r="L8" i="15"/>
  <c r="J76" i="15"/>
  <c r="J28" i="15"/>
  <c r="K59" i="15"/>
  <c r="M59" i="15" s="1"/>
  <c r="L3" i="15"/>
  <c r="L26" i="15"/>
  <c r="M65" i="15"/>
  <c r="J67" i="15"/>
  <c r="J43" i="15"/>
  <c r="J11" i="15"/>
  <c r="K50" i="15"/>
  <c r="M50" i="15" s="1"/>
  <c r="L81" i="15"/>
  <c r="L49" i="15"/>
  <c r="L17" i="15"/>
  <c r="J81" i="15"/>
  <c r="J73" i="15"/>
  <c r="J65" i="15"/>
  <c r="J57" i="15"/>
  <c r="J49" i="15"/>
  <c r="J41" i="15"/>
  <c r="J33" i="15"/>
  <c r="J25" i="15"/>
  <c r="J17" i="15"/>
  <c r="J9" i="15"/>
  <c r="K80" i="15"/>
  <c r="M80" i="15" s="1"/>
  <c r="K72" i="15"/>
  <c r="M72" i="15" s="1"/>
  <c r="K64" i="15"/>
  <c r="M64" i="15" s="1"/>
  <c r="K56" i="15"/>
  <c r="M56" i="15" s="1"/>
  <c r="K48" i="15"/>
  <c r="M48" i="15" s="1"/>
  <c r="K40" i="15"/>
  <c r="M40" i="15" s="1"/>
  <c r="K32" i="15"/>
  <c r="M32" i="15" s="1"/>
  <c r="K24" i="15"/>
  <c r="M24" i="15" s="1"/>
  <c r="K16" i="15"/>
  <c r="M16" i="15" s="1"/>
  <c r="K8" i="15"/>
  <c r="M8" i="15" s="1"/>
  <c r="L79" i="15"/>
  <c r="L71" i="15"/>
  <c r="L63" i="15"/>
  <c r="L55" i="15"/>
  <c r="L47" i="15"/>
  <c r="L39" i="15"/>
  <c r="L31" i="15"/>
  <c r="L23" i="15"/>
  <c r="L15" i="15"/>
  <c r="L7" i="15"/>
  <c r="J52" i="15"/>
  <c r="J12" i="15"/>
  <c r="K51" i="15"/>
  <c r="M51" i="15" s="1"/>
  <c r="K11" i="15"/>
  <c r="M11" i="15" s="1"/>
  <c r="L42" i="15"/>
  <c r="J59" i="15"/>
  <c r="J27" i="15"/>
  <c r="K66" i="15"/>
  <c r="M66" i="15" s="1"/>
  <c r="K34" i="15"/>
  <c r="M34" i="15" s="1"/>
  <c r="K10" i="15"/>
  <c r="M10" i="15" s="1"/>
  <c r="L41" i="15"/>
  <c r="J80" i="15"/>
  <c r="J72" i="15"/>
  <c r="J64" i="15"/>
  <c r="J56" i="15"/>
  <c r="J48" i="15"/>
  <c r="J40" i="15"/>
  <c r="J32" i="15"/>
  <c r="J24" i="15"/>
  <c r="J16" i="15"/>
  <c r="J8" i="15"/>
  <c r="K79" i="15"/>
  <c r="M79" i="15" s="1"/>
  <c r="K71" i="15"/>
  <c r="M71" i="15" s="1"/>
  <c r="K63" i="15"/>
  <c r="M63" i="15" s="1"/>
  <c r="K55" i="15"/>
  <c r="M55" i="15" s="1"/>
  <c r="K47" i="15"/>
  <c r="M47" i="15" s="1"/>
  <c r="K39" i="15"/>
  <c r="M39" i="15" s="1"/>
  <c r="K31" i="15"/>
  <c r="M31" i="15" s="1"/>
  <c r="K23" i="15"/>
  <c r="M23" i="15" s="1"/>
  <c r="K15" i="15"/>
  <c r="M15" i="15" s="1"/>
  <c r="K7" i="15"/>
  <c r="M7" i="15" s="1"/>
  <c r="L78" i="15"/>
  <c r="L70" i="15"/>
  <c r="L62" i="15"/>
  <c r="L54" i="15"/>
  <c r="L46" i="15"/>
  <c r="L38" i="15"/>
  <c r="L30" i="15"/>
  <c r="L22" i="15"/>
  <c r="L14" i="15"/>
  <c r="L6" i="15"/>
  <c r="M77" i="15"/>
  <c r="M69" i="15"/>
  <c r="M61" i="15"/>
  <c r="M53" i="15"/>
  <c r="M45" i="15"/>
  <c r="M37" i="15"/>
  <c r="M29" i="15"/>
  <c r="M21" i="15"/>
  <c r="M13" i="15"/>
  <c r="M5" i="15"/>
  <c r="J60" i="15"/>
  <c r="K75" i="15"/>
  <c r="M75" i="15" s="1"/>
  <c r="K27" i="15"/>
  <c r="M27" i="15" s="1"/>
  <c r="L74" i="15"/>
  <c r="L18" i="15"/>
  <c r="J51" i="15"/>
  <c r="J19" i="15"/>
  <c r="K42" i="15"/>
  <c r="M42" i="15" s="1"/>
  <c r="L73" i="15"/>
  <c r="J79" i="15"/>
  <c r="J71" i="15"/>
  <c r="J63" i="15"/>
  <c r="J55" i="15"/>
  <c r="J47" i="15"/>
  <c r="J39" i="15"/>
  <c r="J31" i="15"/>
  <c r="J23" i="15"/>
  <c r="J15" i="15"/>
  <c r="J7" i="15"/>
  <c r="K78" i="15"/>
  <c r="M78" i="15" s="1"/>
  <c r="K70" i="15"/>
  <c r="M70" i="15" s="1"/>
  <c r="K62" i="15"/>
  <c r="M62" i="15" s="1"/>
  <c r="K54" i="15"/>
  <c r="M54" i="15" s="1"/>
  <c r="K46" i="15"/>
  <c r="M46" i="15" s="1"/>
  <c r="K38" i="15"/>
  <c r="M38" i="15" s="1"/>
  <c r="K30" i="15"/>
  <c r="M30" i="15" s="1"/>
  <c r="K22" i="15"/>
  <c r="M22" i="15" s="1"/>
  <c r="K14" i="15"/>
  <c r="M14" i="15" s="1"/>
  <c r="K6" i="15"/>
  <c r="M6" i="15" s="1"/>
  <c r="L77" i="15"/>
  <c r="L69" i="15"/>
  <c r="L61" i="15"/>
  <c r="L53" i="15"/>
  <c r="L45" i="15"/>
  <c r="L37" i="15"/>
  <c r="L29" i="15"/>
  <c r="L21" i="15"/>
  <c r="L13" i="15"/>
  <c r="L5" i="15"/>
  <c r="M76" i="15"/>
  <c r="M68" i="15"/>
  <c r="M60" i="15"/>
  <c r="M52" i="15"/>
  <c r="M44" i="15"/>
  <c r="M36" i="15"/>
  <c r="M28" i="15"/>
  <c r="M20" i="15"/>
  <c r="M12" i="15"/>
  <c r="C3" i="15"/>
  <c r="E3" i="15" s="1"/>
  <c r="H5" i="15"/>
  <c r="G5" i="15"/>
  <c r="I5" i="15" s="1"/>
  <c r="F3" i="15"/>
  <c r="F80" i="15"/>
  <c r="G77" i="15"/>
  <c r="I77" i="15" s="1"/>
  <c r="H74" i="15"/>
  <c r="F72" i="15"/>
  <c r="G69" i="15"/>
  <c r="I69" i="15" s="1"/>
  <c r="H66" i="15"/>
  <c r="F64" i="15"/>
  <c r="G61" i="15"/>
  <c r="I61" i="15" s="1"/>
  <c r="H58" i="15"/>
  <c r="F56" i="15"/>
  <c r="G53" i="15"/>
  <c r="I53" i="15" s="1"/>
  <c r="H50" i="15"/>
  <c r="F48" i="15"/>
  <c r="G45" i="15"/>
  <c r="I45" i="15" s="1"/>
  <c r="H42" i="15"/>
  <c r="F40" i="15"/>
  <c r="G37" i="15"/>
  <c r="I37" i="15" s="1"/>
  <c r="H34" i="15"/>
  <c r="F32" i="15"/>
  <c r="G29" i="15"/>
  <c r="I29" i="15" s="1"/>
  <c r="H26" i="15"/>
  <c r="F24" i="15"/>
  <c r="G21" i="15"/>
  <c r="I21" i="15" s="1"/>
  <c r="H18" i="15"/>
  <c r="F16" i="15"/>
  <c r="G13" i="15"/>
  <c r="I13" i="15" s="1"/>
  <c r="H10" i="15"/>
  <c r="F8" i="15"/>
  <c r="H79" i="15"/>
  <c r="F77" i="15"/>
  <c r="G74" i="15"/>
  <c r="I74" i="15" s="1"/>
  <c r="H71" i="15"/>
  <c r="F69" i="15"/>
  <c r="G66" i="15"/>
  <c r="I66" i="15" s="1"/>
  <c r="H63" i="15"/>
  <c r="F61" i="15"/>
  <c r="G58" i="15"/>
  <c r="I58" i="15" s="1"/>
  <c r="H55" i="15"/>
  <c r="F53" i="15"/>
  <c r="G50" i="15"/>
  <c r="I50" i="15" s="1"/>
  <c r="H47" i="15"/>
  <c r="F45" i="15"/>
  <c r="G42" i="15"/>
  <c r="I42" i="15" s="1"/>
  <c r="H39" i="15"/>
  <c r="F37" i="15"/>
  <c r="G34" i="15"/>
  <c r="I34" i="15" s="1"/>
  <c r="H31" i="15"/>
  <c r="F29" i="15"/>
  <c r="G26" i="15"/>
  <c r="I26" i="15" s="1"/>
  <c r="H23" i="15"/>
  <c r="F21" i="15"/>
  <c r="G18" i="15"/>
  <c r="I18" i="15" s="1"/>
  <c r="H15" i="15"/>
  <c r="F13" i="15"/>
  <c r="G10" i="15"/>
  <c r="I10" i="15" s="1"/>
  <c r="H7" i="15"/>
  <c r="F5" i="15"/>
  <c r="G79" i="15"/>
  <c r="I79" i="15" s="1"/>
  <c r="H76" i="15"/>
  <c r="F74" i="15"/>
  <c r="G71" i="15"/>
  <c r="I71" i="15" s="1"/>
  <c r="H68" i="15"/>
  <c r="F66" i="15"/>
  <c r="G63" i="15"/>
  <c r="I63" i="15" s="1"/>
  <c r="H60" i="15"/>
  <c r="F58" i="15"/>
  <c r="G55" i="15"/>
  <c r="I55" i="15" s="1"/>
  <c r="H52" i="15"/>
  <c r="F50" i="15"/>
  <c r="G47" i="15"/>
  <c r="I47" i="15" s="1"/>
  <c r="H44" i="15"/>
  <c r="F42" i="15"/>
  <c r="G39" i="15"/>
  <c r="I39" i="15" s="1"/>
  <c r="H36" i="15"/>
  <c r="F34" i="15"/>
  <c r="G31" i="15"/>
  <c r="I31" i="15" s="1"/>
  <c r="H28" i="15"/>
  <c r="F26" i="15"/>
  <c r="G23" i="15"/>
  <c r="I23" i="15" s="1"/>
  <c r="H20" i="15"/>
  <c r="F18" i="15"/>
  <c r="G15" i="15"/>
  <c r="I15" i="15" s="1"/>
  <c r="H12" i="15"/>
  <c r="F10" i="15"/>
  <c r="G7" i="15"/>
  <c r="I7" i="15" s="1"/>
  <c r="H4" i="15"/>
  <c r="H81" i="15"/>
  <c r="F79" i="15"/>
  <c r="G76" i="15"/>
  <c r="I76" i="15" s="1"/>
  <c r="H73" i="15"/>
  <c r="F71" i="15"/>
  <c r="G68" i="15"/>
  <c r="I68" i="15" s="1"/>
  <c r="H65" i="15"/>
  <c r="F63" i="15"/>
  <c r="G60" i="15"/>
  <c r="I60" i="15" s="1"/>
  <c r="H57" i="15"/>
  <c r="F55" i="15"/>
  <c r="G52" i="15"/>
  <c r="I52" i="15" s="1"/>
  <c r="H49" i="15"/>
  <c r="F47" i="15"/>
  <c r="G44" i="15"/>
  <c r="I44" i="15" s="1"/>
  <c r="H41" i="15"/>
  <c r="F39" i="15"/>
  <c r="G36" i="15"/>
  <c r="I36" i="15" s="1"/>
  <c r="H33" i="15"/>
  <c r="F31" i="15"/>
  <c r="G28" i="15"/>
  <c r="I28" i="15" s="1"/>
  <c r="H25" i="15"/>
  <c r="F23" i="15"/>
  <c r="G20" i="15"/>
  <c r="I20" i="15" s="1"/>
  <c r="H17" i="15"/>
  <c r="F15" i="15"/>
  <c r="G12" i="15"/>
  <c r="I12" i="15" s="1"/>
  <c r="H9" i="15"/>
  <c r="F7" i="15"/>
  <c r="G4" i="15"/>
  <c r="I4" i="15" s="1"/>
  <c r="B3" i="15"/>
  <c r="G81" i="15"/>
  <c r="I81" i="15" s="1"/>
  <c r="H78" i="15"/>
  <c r="F76" i="15"/>
  <c r="G73" i="15"/>
  <c r="I73" i="15" s="1"/>
  <c r="H70" i="15"/>
  <c r="F68" i="15"/>
  <c r="G65" i="15"/>
  <c r="I65" i="15" s="1"/>
  <c r="H62" i="15"/>
  <c r="F60" i="15"/>
  <c r="G57" i="15"/>
  <c r="I57" i="15" s="1"/>
  <c r="H54" i="15"/>
  <c r="F52" i="15"/>
  <c r="G49" i="15"/>
  <c r="I49" i="15" s="1"/>
  <c r="H46" i="15"/>
  <c r="F44" i="15"/>
  <c r="G41" i="15"/>
  <c r="I41" i="15" s="1"/>
  <c r="H38" i="15"/>
  <c r="F36" i="15"/>
  <c r="G33" i="15"/>
  <c r="I33" i="15" s="1"/>
  <c r="H30" i="15"/>
  <c r="F28" i="15"/>
  <c r="G25" i="15"/>
  <c r="I25" i="15" s="1"/>
  <c r="H22" i="15"/>
  <c r="F20" i="15"/>
  <c r="G17" i="15"/>
  <c r="I17" i="15" s="1"/>
  <c r="H14" i="15"/>
  <c r="F12" i="15"/>
  <c r="G9" i="15"/>
  <c r="I9" i="15" s="1"/>
  <c r="H6" i="15"/>
  <c r="F4" i="15"/>
  <c r="F81" i="15"/>
  <c r="G78" i="15"/>
  <c r="I78" i="15" s="1"/>
  <c r="H75" i="15"/>
  <c r="F73" i="15"/>
  <c r="G70" i="15"/>
  <c r="I70" i="15" s="1"/>
  <c r="H67" i="15"/>
  <c r="F65" i="15"/>
  <c r="G62" i="15"/>
  <c r="I62" i="15" s="1"/>
  <c r="H59" i="15"/>
  <c r="F57" i="15"/>
  <c r="G54" i="15"/>
  <c r="I54" i="15" s="1"/>
  <c r="H51" i="15"/>
  <c r="F49" i="15"/>
  <c r="G46" i="15"/>
  <c r="I46" i="15" s="1"/>
  <c r="H43" i="15"/>
  <c r="F41" i="15"/>
  <c r="G38" i="15"/>
  <c r="I38" i="15" s="1"/>
  <c r="H35" i="15"/>
  <c r="F33" i="15"/>
  <c r="G30" i="15"/>
  <c r="I30" i="15" s="1"/>
  <c r="H27" i="15"/>
  <c r="F25" i="15"/>
  <c r="G22" i="15"/>
  <c r="I22" i="15" s="1"/>
  <c r="H19" i="15"/>
  <c r="F17" i="15"/>
  <c r="G14" i="15"/>
  <c r="I14" i="15" s="1"/>
  <c r="H11" i="15"/>
  <c r="F9" i="15"/>
  <c r="G6" i="15"/>
  <c r="I6" i="15" s="1"/>
  <c r="G3" i="15"/>
  <c r="I3" i="15" s="1"/>
  <c r="H80" i="15"/>
  <c r="F78" i="15"/>
  <c r="G75" i="15"/>
  <c r="I75" i="15" s="1"/>
  <c r="H72" i="15"/>
  <c r="F70" i="15"/>
  <c r="G67" i="15"/>
  <c r="I67" i="15" s="1"/>
  <c r="H64" i="15"/>
  <c r="F62" i="15"/>
  <c r="G59" i="15"/>
  <c r="I59" i="15" s="1"/>
  <c r="H56" i="15"/>
  <c r="F54" i="15"/>
  <c r="G51" i="15"/>
  <c r="I51" i="15" s="1"/>
  <c r="H48" i="15"/>
  <c r="F46" i="15"/>
  <c r="G43" i="15"/>
  <c r="I43" i="15" s="1"/>
  <c r="H40" i="15"/>
  <c r="F38" i="15"/>
  <c r="G35" i="15"/>
  <c r="I35" i="15" s="1"/>
  <c r="H32" i="15"/>
  <c r="F30" i="15"/>
  <c r="G27" i="15"/>
  <c r="I27" i="15" s="1"/>
  <c r="H24" i="15"/>
  <c r="F22" i="15"/>
  <c r="G19" i="15"/>
  <c r="I19" i="15" s="1"/>
  <c r="H16" i="15"/>
  <c r="F14" i="15"/>
  <c r="G11" i="15"/>
  <c r="I11" i="15" s="1"/>
  <c r="H8" i="15"/>
  <c r="F6" i="15"/>
  <c r="H3" i="15"/>
  <c r="G80" i="15"/>
  <c r="I80" i="15" s="1"/>
  <c r="H77" i="15"/>
  <c r="F75" i="15"/>
  <c r="G72" i="15"/>
  <c r="I72" i="15" s="1"/>
  <c r="H69" i="15"/>
  <c r="F67" i="15"/>
  <c r="G64" i="15"/>
  <c r="I64" i="15" s="1"/>
  <c r="H61" i="15"/>
  <c r="F59" i="15"/>
  <c r="G56" i="15"/>
  <c r="I56" i="15" s="1"/>
  <c r="H53" i="15"/>
  <c r="F51" i="15"/>
  <c r="G48" i="15"/>
  <c r="I48" i="15" s="1"/>
  <c r="H45" i="15"/>
  <c r="F43" i="15"/>
  <c r="G40" i="15"/>
  <c r="I40" i="15" s="1"/>
  <c r="H37" i="15"/>
  <c r="F35" i="15"/>
  <c r="G32" i="15"/>
  <c r="I32" i="15" s="1"/>
  <c r="H29" i="15"/>
  <c r="F27" i="15"/>
  <c r="G24" i="15"/>
  <c r="I24" i="15" s="1"/>
  <c r="H21" i="15"/>
  <c r="F19" i="15"/>
  <c r="G16" i="15"/>
  <c r="I16" i="15" s="1"/>
  <c r="H13" i="15"/>
  <c r="F11" i="15"/>
  <c r="G8" i="15"/>
  <c r="I8" i="15" s="1"/>
  <c r="C64" i="15"/>
  <c r="E64" i="15" s="1"/>
  <c r="D65" i="15"/>
  <c r="D12" i="15"/>
  <c r="C80" i="15"/>
  <c r="E80" i="15" s="1"/>
  <c r="B5" i="15"/>
  <c r="D79" i="15"/>
  <c r="B77" i="15"/>
  <c r="C74" i="15"/>
  <c r="E74" i="15" s="1"/>
  <c r="D71" i="15"/>
  <c r="B69" i="15"/>
  <c r="C66" i="15"/>
  <c r="E66" i="15" s="1"/>
  <c r="D63" i="15"/>
  <c r="B61" i="15"/>
  <c r="C58" i="15"/>
  <c r="E58" i="15" s="1"/>
  <c r="D55" i="15"/>
  <c r="B53" i="15"/>
  <c r="C50" i="15"/>
  <c r="E50" i="15" s="1"/>
  <c r="C47" i="15"/>
  <c r="E47" i="15" s="1"/>
  <c r="C44" i="15"/>
  <c r="E44" i="15" s="1"/>
  <c r="C41" i="15"/>
  <c r="E41" i="15" s="1"/>
  <c r="C38" i="15"/>
  <c r="E38" i="15" s="1"/>
  <c r="B35" i="15"/>
  <c r="B32" i="15"/>
  <c r="B29" i="15"/>
  <c r="B26" i="15"/>
  <c r="C21" i="15"/>
  <c r="E21" i="15" s="1"/>
  <c r="B17" i="15"/>
  <c r="C10" i="15"/>
  <c r="E10" i="15" s="1"/>
  <c r="C79" i="15"/>
  <c r="E79" i="15" s="1"/>
  <c r="D76" i="15"/>
  <c r="B74" i="15"/>
  <c r="C71" i="15"/>
  <c r="E71" i="15" s="1"/>
  <c r="D68" i="15"/>
  <c r="B66" i="15"/>
  <c r="C63" i="15"/>
  <c r="E63" i="15" s="1"/>
  <c r="D60" i="15"/>
  <c r="B58" i="15"/>
  <c r="C55" i="15"/>
  <c r="E55" i="15" s="1"/>
  <c r="D52" i="15"/>
  <c r="B50" i="15"/>
  <c r="B47" i="15"/>
  <c r="B44" i="15"/>
  <c r="B41" i="15"/>
  <c r="D37" i="15"/>
  <c r="D34" i="15"/>
  <c r="D31" i="15"/>
  <c r="D28" i="15"/>
  <c r="B25" i="15"/>
  <c r="B21" i="15"/>
  <c r="B16" i="15"/>
  <c r="B9" i="15"/>
  <c r="C77" i="15"/>
  <c r="E77" i="15" s="1"/>
  <c r="D66" i="15"/>
  <c r="C61" i="15"/>
  <c r="E61" i="15" s="1"/>
  <c r="C53" i="15"/>
  <c r="E53" i="15" s="1"/>
  <c r="D47" i="15"/>
  <c r="D41" i="15"/>
  <c r="C32" i="15"/>
  <c r="E32" i="15" s="1"/>
  <c r="C26" i="15"/>
  <c r="E26" i="15" s="1"/>
  <c r="B18" i="15"/>
  <c r="D81" i="15"/>
  <c r="C76" i="15"/>
  <c r="E76" i="15" s="1"/>
  <c r="D73" i="15"/>
  <c r="B71" i="15"/>
  <c r="C68" i="15"/>
  <c r="E68" i="15" s="1"/>
  <c r="B63" i="15"/>
  <c r="C60" i="15"/>
  <c r="E60" i="15" s="1"/>
  <c r="D57" i="15"/>
  <c r="B55" i="15"/>
  <c r="C52" i="15"/>
  <c r="E52" i="15" s="1"/>
  <c r="D49" i="15"/>
  <c r="D46" i="15"/>
  <c r="D43" i="15"/>
  <c r="C40" i="15"/>
  <c r="E40" i="15" s="1"/>
  <c r="C37" i="15"/>
  <c r="E37" i="15" s="1"/>
  <c r="C34" i="15"/>
  <c r="E34" i="15" s="1"/>
  <c r="C31" i="15"/>
  <c r="E31" i="15" s="1"/>
  <c r="C28" i="15"/>
  <c r="E28" i="15" s="1"/>
  <c r="C24" i="15"/>
  <c r="E24" i="15" s="1"/>
  <c r="D20" i="15"/>
  <c r="D15" i="15"/>
  <c r="D7" i="15"/>
  <c r="D3" i="15"/>
  <c r="D74" i="15"/>
  <c r="B72" i="15"/>
  <c r="B64" i="15"/>
  <c r="D58" i="15"/>
  <c r="B56" i="15"/>
  <c r="D50" i="15"/>
  <c r="D44" i="15"/>
  <c r="D38" i="15"/>
  <c r="D35" i="15"/>
  <c r="C29" i="15"/>
  <c r="E29" i="15" s="1"/>
  <c r="D21" i="15"/>
  <c r="D11" i="15"/>
  <c r="B79" i="15"/>
  <c r="C81" i="15"/>
  <c r="E81" i="15" s="1"/>
  <c r="D78" i="15"/>
  <c r="B76" i="15"/>
  <c r="C73" i="15"/>
  <c r="E73" i="15" s="1"/>
  <c r="D70" i="15"/>
  <c r="B68" i="15"/>
  <c r="C65" i="15"/>
  <c r="E65" i="15" s="1"/>
  <c r="D62" i="15"/>
  <c r="B60" i="15"/>
  <c r="C57" i="15"/>
  <c r="E57" i="15" s="1"/>
  <c r="D54" i="15"/>
  <c r="B52" i="15"/>
  <c r="C49" i="15"/>
  <c r="E49" i="15" s="1"/>
  <c r="C46" i="15"/>
  <c r="E46" i="15" s="1"/>
  <c r="B43" i="15"/>
  <c r="B40" i="15"/>
  <c r="B37" i="15"/>
  <c r="B34" i="15"/>
  <c r="B31" i="15"/>
  <c r="B28" i="15"/>
  <c r="B24" i="15"/>
  <c r="D19" i="15"/>
  <c r="C15" i="15"/>
  <c r="E15" i="15" s="1"/>
  <c r="C6" i="15"/>
  <c r="E6" i="15" s="1"/>
  <c r="B81" i="15"/>
  <c r="C78" i="15"/>
  <c r="E78" i="15" s="1"/>
  <c r="D75" i="15"/>
  <c r="B73" i="15"/>
  <c r="C70" i="15"/>
  <c r="E70" i="15" s="1"/>
  <c r="D67" i="15"/>
  <c r="B65" i="15"/>
  <c r="C62" i="15"/>
  <c r="E62" i="15" s="1"/>
  <c r="D59" i="15"/>
  <c r="B57" i="15"/>
  <c r="C54" i="15"/>
  <c r="E54" i="15" s="1"/>
  <c r="D51" i="15"/>
  <c r="B49" i="15"/>
  <c r="D45" i="15"/>
  <c r="D42" i="15"/>
  <c r="D39" i="15"/>
  <c r="D36" i="15"/>
  <c r="D33" i="15"/>
  <c r="D30" i="15"/>
  <c r="D27" i="15"/>
  <c r="D23" i="15"/>
  <c r="B19" i="15"/>
  <c r="C14" i="15"/>
  <c r="E14" i="15" s="1"/>
  <c r="D80" i="15"/>
  <c r="B78" i="15"/>
  <c r="C75" i="15"/>
  <c r="E75" i="15" s="1"/>
  <c r="D72" i="15"/>
  <c r="B70" i="15"/>
  <c r="C67" i="15"/>
  <c r="E67" i="15" s="1"/>
  <c r="D64" i="15"/>
  <c r="B62" i="15"/>
  <c r="C59" i="15"/>
  <c r="E59" i="15" s="1"/>
  <c r="D56" i="15"/>
  <c r="B54" i="15"/>
  <c r="C51" i="15"/>
  <c r="E51" i="15" s="1"/>
  <c r="C48" i="15"/>
  <c r="E48" i="15" s="1"/>
  <c r="C45" i="15"/>
  <c r="E45" i="15" s="1"/>
  <c r="C42" i="15"/>
  <c r="E42" i="15" s="1"/>
  <c r="C39" i="15"/>
  <c r="E39" i="15" s="1"/>
  <c r="C36" i="15"/>
  <c r="E36" i="15" s="1"/>
  <c r="C33" i="15"/>
  <c r="E33" i="15" s="1"/>
  <c r="C30" i="15"/>
  <c r="E30" i="15" s="1"/>
  <c r="B27" i="15"/>
  <c r="C23" i="15"/>
  <c r="E23" i="15" s="1"/>
  <c r="D18" i="15"/>
  <c r="B13" i="15"/>
  <c r="B4" i="15"/>
  <c r="B80" i="15"/>
  <c r="C69" i="15"/>
  <c r="E69" i="15" s="1"/>
  <c r="D77" i="15"/>
  <c r="B75" i="15"/>
  <c r="C72" i="15"/>
  <c r="E72" i="15" s="1"/>
  <c r="D69" i="15"/>
  <c r="B67" i="15"/>
  <c r="D61" i="15"/>
  <c r="B59" i="15"/>
  <c r="C56" i="15"/>
  <c r="E56" i="15" s="1"/>
  <c r="D53" i="15"/>
  <c r="B51" i="15"/>
  <c r="B48" i="15"/>
  <c r="B45" i="15"/>
  <c r="B42" i="15"/>
  <c r="B39" i="15"/>
  <c r="B36" i="15"/>
  <c r="B33" i="15"/>
  <c r="D29" i="15"/>
  <c r="D26" i="15"/>
  <c r="C22" i="15"/>
  <c r="E22" i="15" s="1"/>
  <c r="C18" i="15"/>
  <c r="E18" i="15" s="1"/>
  <c r="D48" i="15"/>
  <c r="B46" i="15"/>
  <c r="C43" i="15"/>
  <c r="E43" i="15" s="1"/>
  <c r="D40" i="15"/>
  <c r="B38" i="15"/>
  <c r="C35" i="15"/>
  <c r="E35" i="15" s="1"/>
  <c r="D32" i="15"/>
  <c r="B30" i="15"/>
  <c r="C27" i="15"/>
  <c r="E27" i="15" s="1"/>
  <c r="D24" i="15"/>
  <c r="B22" i="15"/>
  <c r="C19" i="15"/>
  <c r="E19" i="15" s="1"/>
  <c r="D16" i="15"/>
  <c r="B14" i="15"/>
  <c r="C11" i="15"/>
  <c r="E11" i="15" s="1"/>
  <c r="D8" i="15"/>
  <c r="B6" i="15"/>
  <c r="C16" i="15"/>
  <c r="E16" i="15" s="1"/>
  <c r="D13" i="15"/>
  <c r="B11" i="15"/>
  <c r="C8" i="15"/>
  <c r="E8" i="15" s="1"/>
  <c r="D5" i="15"/>
  <c r="C13" i="15"/>
  <c r="E13" i="15" s="1"/>
  <c r="D10" i="15"/>
  <c r="B8" i="15"/>
  <c r="C5" i="15"/>
  <c r="E5" i="15" s="1"/>
  <c r="B10" i="15"/>
  <c r="C7" i="15"/>
  <c r="E7" i="15" s="1"/>
  <c r="D4" i="15"/>
  <c r="D25" i="15"/>
  <c r="B23" i="15"/>
  <c r="C20" i="15"/>
  <c r="E20" i="15" s="1"/>
  <c r="D17" i="15"/>
  <c r="B15" i="15"/>
  <c r="C12" i="15"/>
  <c r="E12" i="15" s="1"/>
  <c r="D9" i="15"/>
  <c r="B7" i="15"/>
  <c r="C4" i="15"/>
  <c r="E4" i="15" s="1"/>
  <c r="C25" i="15"/>
  <c r="E25" i="15" s="1"/>
  <c r="D22" i="15"/>
  <c r="B20" i="15"/>
  <c r="C17" i="15"/>
  <c r="E17" i="15" s="1"/>
  <c r="D14" i="15"/>
  <c r="B12" i="15"/>
  <c r="C9" i="15"/>
  <c r="E9" i="15" s="1"/>
  <c r="D6" i="15"/>
  <c r="J38" i="9"/>
  <c r="K38" i="9" s="1"/>
  <c r="I38" i="9"/>
  <c r="I39" i="9"/>
  <c r="I40" i="9"/>
  <c r="I41" i="9"/>
  <c r="I42" i="9"/>
  <c r="I43" i="9"/>
  <c r="I44" i="9"/>
  <c r="I45" i="9"/>
  <c r="I46" i="9"/>
  <c r="I47" i="9"/>
  <c r="I48" i="9"/>
  <c r="I49" i="9"/>
  <c r="I50" i="9"/>
  <c r="I51" i="9"/>
  <c r="I52" i="9"/>
  <c r="I53" i="9"/>
  <c r="I54" i="9"/>
  <c r="I55" i="9"/>
  <c r="I56" i="9"/>
  <c r="I57" i="9"/>
  <c r="I58" i="9"/>
  <c r="I59" i="9"/>
  <c r="I60" i="9"/>
  <c r="I61" i="9"/>
  <c r="I62" i="9"/>
  <c r="I63" i="9"/>
  <c r="I64" i="9"/>
  <c r="H38" i="9"/>
  <c r="H39" i="9"/>
  <c r="H40" i="9"/>
  <c r="H41" i="9"/>
  <c r="H42" i="9"/>
  <c r="H43" i="9"/>
  <c r="H44" i="9"/>
  <c r="H45" i="9"/>
  <c r="H46" i="9"/>
  <c r="H47" i="9"/>
  <c r="H48" i="9"/>
  <c r="H49" i="9"/>
  <c r="H50" i="9"/>
  <c r="H51" i="9"/>
  <c r="H52" i="9"/>
  <c r="H53" i="9"/>
  <c r="H54" i="9"/>
  <c r="H55" i="9"/>
  <c r="H56" i="9"/>
  <c r="H57" i="9"/>
  <c r="H58" i="9"/>
  <c r="H59" i="9"/>
  <c r="H60" i="9"/>
  <c r="H61" i="9"/>
  <c r="H62" i="9"/>
  <c r="H63" i="9"/>
  <c r="H64" i="9"/>
  <c r="L42" i="9"/>
  <c r="L43" i="9"/>
  <c r="L45" i="9"/>
  <c r="L50" i="9"/>
  <c r="L51" i="9"/>
  <c r="L53" i="9"/>
  <c r="L58" i="9"/>
  <c r="L59" i="9"/>
  <c r="L61" i="9"/>
  <c r="J39" i="9"/>
  <c r="J40" i="9"/>
  <c r="K40" i="9" s="1"/>
  <c r="J41" i="9"/>
  <c r="K41" i="9" s="1"/>
  <c r="J42" i="9"/>
  <c r="K42" i="9" s="1"/>
  <c r="J43" i="9"/>
  <c r="J44" i="9"/>
  <c r="J45" i="9"/>
  <c r="J46" i="9"/>
  <c r="J47" i="9"/>
  <c r="J48" i="9"/>
  <c r="K48" i="9" s="1"/>
  <c r="J49" i="9"/>
  <c r="K49" i="9" s="1"/>
  <c r="J50" i="9"/>
  <c r="K50" i="9" s="1"/>
  <c r="J51" i="9"/>
  <c r="J52" i="9"/>
  <c r="J53" i="9"/>
  <c r="J54" i="9"/>
  <c r="J55" i="9"/>
  <c r="J56" i="9"/>
  <c r="K56" i="9" s="1"/>
  <c r="J57" i="9"/>
  <c r="K57" i="9" s="1"/>
  <c r="J58" i="9"/>
  <c r="K58" i="9" s="1"/>
  <c r="J59" i="9"/>
  <c r="J60" i="9"/>
  <c r="J61" i="9"/>
  <c r="J62" i="9"/>
  <c r="J63" i="9"/>
  <c r="J64" i="9"/>
  <c r="K64" i="9" s="1"/>
  <c r="G39" i="9"/>
  <c r="L39" i="9" s="1"/>
  <c r="G40" i="9"/>
  <c r="L40" i="9" s="1"/>
  <c r="G41" i="9"/>
  <c r="L41" i="9" s="1"/>
  <c r="G42" i="9"/>
  <c r="G43" i="9"/>
  <c r="G44" i="9"/>
  <c r="K44" i="9" s="1"/>
  <c r="G45" i="9"/>
  <c r="K45" i="9" s="1"/>
  <c r="G46" i="9"/>
  <c r="L46" i="9" s="1"/>
  <c r="G47" i="9"/>
  <c r="L47" i="9" s="1"/>
  <c r="G48" i="9"/>
  <c r="L48" i="9" s="1"/>
  <c r="G49" i="9"/>
  <c r="L49" i="9" s="1"/>
  <c r="G50" i="9"/>
  <c r="G51" i="9"/>
  <c r="G52" i="9"/>
  <c r="K52" i="9" s="1"/>
  <c r="G53" i="9"/>
  <c r="K53" i="9" s="1"/>
  <c r="G54" i="9"/>
  <c r="L54" i="9" s="1"/>
  <c r="G55" i="9"/>
  <c r="L55" i="9" s="1"/>
  <c r="G56" i="9"/>
  <c r="L56" i="9" s="1"/>
  <c r="G57" i="9"/>
  <c r="L57" i="9" s="1"/>
  <c r="G58" i="9"/>
  <c r="G59" i="9"/>
  <c r="G60" i="9"/>
  <c r="K60" i="9" s="1"/>
  <c r="G61" i="9"/>
  <c r="G62" i="9"/>
  <c r="L62" i="9" s="1"/>
  <c r="G63" i="9"/>
  <c r="L63" i="9" s="1"/>
  <c r="G64" i="9"/>
  <c r="L64" i="9" s="1"/>
  <c r="G38" i="9"/>
  <c r="L38" i="9" s="1"/>
  <c r="L60" i="9" l="1"/>
  <c r="L52" i="9"/>
  <c r="L44" i="9"/>
  <c r="K39" i="9"/>
  <c r="K54" i="9"/>
  <c r="K51" i="9"/>
  <c r="K43" i="9"/>
  <c r="K63" i="9"/>
  <c r="K47" i="9"/>
  <c r="K62" i="9"/>
  <c r="K46" i="9"/>
  <c r="K59" i="9"/>
  <c r="K55" i="9"/>
  <c r="K61"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Päring - 2019 supluskoha andmed" description="Ühendus päringusse 2019 supluskoha andmed töövihikus." type="5" refreshedVersion="6" background="1" saveData="1">
    <dbPr connection="Provider=Microsoft.Mashup.OleDb.1;Data Source=$Workbook$;Location=2019 supluskoha andmed;Extended Properties=&quot;&quot;" command="SELECT * FROM [2019 supluskoha andmed]"/>
  </connection>
  <connection id="2" xr16:uid="{00000000-0015-0000-FFFF-FFFF01000000}" keepAlive="1" name="Päring - KOV" description="Ühendus päringusse KOV töövihikus." type="5" refreshedVersion="6" background="1" saveData="1">
    <dbPr connection="Provider=Microsoft.Mashup.OleDb.1;Data Source=$Workbook$;Location=KOV;Extended Properties=&quot;&quot;" command="SELECT * FROM [KOV]"/>
  </connection>
  <connection id="3" xr16:uid="{00000000-0015-0000-FFFF-FFFF02000000}" keepAlive="1" name="Päring - Supluskohad KOV'ti" description="Ühendus päringusse Supluskohad KOV'ti töövihikus." type="5" refreshedVersion="6" background="1" saveData="1">
    <dbPr connection="Provider=Microsoft.Mashup.OleDb.1;Data Source=$Workbook$;Location=&quot;Supluskohad KOV'ti&quot;;Extended Properties=&quot;&quot;" command="SELECT * FROM [Supluskohad KOV'ti]"/>
  </connection>
  <connection id="4" xr16:uid="{00000000-0015-0000-FFFF-FFFF03000000}" keepAlive="1" name="Päring - Tabel6" description="Ühendus päringusse Tabel6 töövihikus." type="5" refreshedVersion="6" background="1" saveData="1">
    <dbPr connection="Provider=Microsoft.Mashup.OleDb.1;Data Source=$Workbook$;Location=Tabel6;Extended Properties=&quot;&quot;" command="SELECT * FROM [Tabel6]"/>
  </connection>
</connections>
</file>

<file path=xl/sharedStrings.xml><?xml version="1.0" encoding="utf-8"?>
<sst xmlns="http://schemas.openxmlformats.org/spreadsheetml/2006/main" count="2805" uniqueCount="609">
  <si>
    <r>
      <t xml:space="preserve">Avalike supluskohtade suplusvee klassid </t>
    </r>
    <r>
      <rPr>
        <b/>
        <u/>
        <sz val="16"/>
        <color theme="1"/>
        <rFont val="Calibri"/>
        <family val="2"/>
        <charset val="186"/>
        <scheme val="minor"/>
      </rPr>
      <t>2017</t>
    </r>
    <r>
      <rPr>
        <u/>
        <sz val="16"/>
        <color theme="1"/>
        <rFont val="Calibri"/>
        <family val="2"/>
        <charset val="186"/>
        <scheme val="minor"/>
      </rPr>
      <t>:</t>
    </r>
  </si>
  <si>
    <t>Maakond</t>
  </si>
  <si>
    <t>Supluskoht</t>
  </si>
  <si>
    <t>Kvaliteediklass</t>
  </si>
  <si>
    <t>Harjumaa</t>
  </si>
  <si>
    <t>Harku järve rand</t>
  </si>
  <si>
    <t>Väga hea</t>
  </si>
  <si>
    <t>Kakumäe rand</t>
  </si>
  <si>
    <t>Hea</t>
  </si>
  <si>
    <t>Pelgurand / Stroomi rand</t>
  </si>
  <si>
    <t>Halb</t>
  </si>
  <si>
    <t>Pikakari rand</t>
  </si>
  <si>
    <t>Vääna-Jõesuu rand</t>
  </si>
  <si>
    <t>Pirita rand</t>
  </si>
  <si>
    <t>Hiiumaa</t>
  </si>
  <si>
    <t>Kärdla supluskoht</t>
  </si>
  <si>
    <t>Kassari supluskoht</t>
  </si>
  <si>
    <r>
      <t xml:space="preserve">Väga hea </t>
    </r>
    <r>
      <rPr>
        <sz val="12"/>
        <color rgb="FFFF0000"/>
        <rFont val="Calibri"/>
        <family val="2"/>
        <charset val="186"/>
        <scheme val="minor"/>
      </rPr>
      <t xml:space="preserve">                                Proovivõtu sagedus mittevastav 2016. a</t>
    </r>
  </si>
  <si>
    <t>Liivalauka supluskoht</t>
  </si>
  <si>
    <t>Luidja supluskoht</t>
  </si>
  <si>
    <t>Tõrvanina supluskoht</t>
  </si>
  <si>
    <t>Ida-Virumaa</t>
  </si>
  <si>
    <t>Narva-Jõesuu supelrand</t>
  </si>
  <si>
    <r>
      <t xml:space="preserve">Väga hea </t>
    </r>
    <r>
      <rPr>
        <sz val="12"/>
        <color rgb="FFFF0000"/>
        <rFont val="Calibri"/>
        <family val="2"/>
        <charset val="186"/>
        <scheme val="minor"/>
      </rPr>
      <t xml:space="preserve">                                Proovivõtu sagedus mittevastav 2014. a</t>
    </r>
  </si>
  <si>
    <t>Kauksi rand</t>
  </si>
  <si>
    <t>Narva Joaoru rand</t>
  </si>
  <si>
    <t>Taasavatud 2015. a. Klassifitseerimiseks on vajalikud nelja aasta andmed (puuduvad 2014. aasta proovid)</t>
  </si>
  <si>
    <t>Jõgevamaa</t>
  </si>
  <si>
    <t>Kuremaa rand</t>
  </si>
  <si>
    <t>Järvamaa</t>
  </si>
  <si>
    <t>Järva-Jaani tehisjärv</t>
  </si>
  <si>
    <t>Matsimäe Pühajärv</t>
  </si>
  <si>
    <t>Paide tehisjärv</t>
  </si>
  <si>
    <t>Rava paisjärv</t>
  </si>
  <si>
    <t>Tarbja tehisjärv</t>
  </si>
  <si>
    <t>Türi tehisjärv</t>
  </si>
  <si>
    <t>Väinjärv</t>
  </si>
  <si>
    <t>Läänemaa</t>
  </si>
  <si>
    <t>Paralepa rand</t>
  </si>
  <si>
    <t>Vasikaholmi supluskoht</t>
  </si>
  <si>
    <t>Roosta rand</t>
  </si>
  <si>
    <t>Aafrika rand</t>
  </si>
  <si>
    <t>Piisav</t>
  </si>
  <si>
    <t>Lääne-Virumaa</t>
  </si>
  <si>
    <t>Kunda supluskoht</t>
  </si>
  <si>
    <t>Kalijärve supluskoht</t>
  </si>
  <si>
    <t>Võsu supluskoht</t>
  </si>
  <si>
    <t>Karepa supluskoht</t>
  </si>
  <si>
    <t>Põlvamaa</t>
  </si>
  <si>
    <t>Põlva linna supelrand</t>
  </si>
  <si>
    <t>Värska Sanatooriumi supluskoht</t>
  </si>
  <si>
    <t>Pärnumaa</t>
  </si>
  <si>
    <t>Mai rand</t>
  </si>
  <si>
    <t>Pärnu Keskrand</t>
  </si>
  <si>
    <t>Raeküla rand</t>
  </si>
  <si>
    <t>Vana-Pärnu rand</t>
  </si>
  <si>
    <t>Kabli rand</t>
  </si>
  <si>
    <t>Saaremaa</t>
  </si>
  <si>
    <t>Kuressaare supelrand</t>
  </si>
  <si>
    <t>Mändjala supelrand</t>
  </si>
  <si>
    <r>
      <t xml:space="preserve">Väga hea </t>
    </r>
    <r>
      <rPr>
        <sz val="12"/>
        <color rgb="FFFF0000"/>
        <rFont val="Calibri"/>
        <family val="2"/>
        <charset val="186"/>
        <scheme val="minor"/>
      </rPr>
      <t xml:space="preserve">                                </t>
    </r>
    <r>
      <rPr>
        <b/>
        <sz val="12"/>
        <color rgb="FFFF0000"/>
        <rFont val="Calibri"/>
        <family val="2"/>
        <charset val="186"/>
        <scheme val="minor"/>
      </rPr>
      <t>Proovivõtu sagedus mittevastav 2017. a</t>
    </r>
  </si>
  <si>
    <t>Tartumaa</t>
  </si>
  <si>
    <t>Anne kanal</t>
  </si>
  <si>
    <t>Nõo Veskijärv</t>
  </si>
  <si>
    <t>Tartu Linnaujula</t>
  </si>
  <si>
    <t>Tartu Vabaujula</t>
  </si>
  <si>
    <t>Verevi järve supluskoht</t>
  </si>
  <si>
    <t>Valgamaa</t>
  </si>
  <si>
    <t>Pedeli paisjärve supluskoht</t>
  </si>
  <si>
    <t>Pühajärve supelrand</t>
  </si>
  <si>
    <t>Riiska järve supluskoht</t>
  </si>
  <si>
    <t>Vanamõisa järve supluskoht</t>
  </si>
  <si>
    <t>Viljandimaa</t>
  </si>
  <si>
    <t>Paala tehisjärv</t>
  </si>
  <si>
    <t>Viljandi järve supluskoht</t>
  </si>
  <si>
    <t>Võrumaa</t>
  </si>
  <si>
    <t>Kubija järve rand</t>
  </si>
  <si>
    <t>Tamula järve rand</t>
  </si>
  <si>
    <t>nr.</t>
  </si>
  <si>
    <t>Suplusvee klass</t>
  </si>
  <si>
    <t>Harku rand</t>
  </si>
  <si>
    <t>VÄGA HEA</t>
  </si>
  <si>
    <t>PIISAV</t>
  </si>
  <si>
    <t>HEA</t>
  </si>
  <si>
    <t>Liivalauka rand</t>
  </si>
  <si>
    <t>Kassari rand</t>
  </si>
  <si>
    <t>Luidja rand</t>
  </si>
  <si>
    <t>Kärdla rand</t>
  </si>
  <si>
    <t>Tõrvanina rand</t>
  </si>
  <si>
    <t>Narva-Jõesuu rand</t>
  </si>
  <si>
    <t>Türi tehisjärve rand</t>
  </si>
  <si>
    <t>Paide tehisjärve rand</t>
  </si>
  <si>
    <t>Väinjärve rand</t>
  </si>
  <si>
    <t>Järva-Jaani tehisjärve rand</t>
  </si>
  <si>
    <t xml:space="preserve">Matsimäe pühajärve rand </t>
  </si>
  <si>
    <t>Rava paisjärve rand</t>
  </si>
  <si>
    <t>Tarbja tehisjärve rand</t>
  </si>
  <si>
    <t>Vasikaholmi rand</t>
  </si>
  <si>
    <t>Kalijärve rand</t>
  </si>
  <si>
    <t>Kunda rand</t>
  </si>
  <si>
    <t>Võsu rand</t>
  </si>
  <si>
    <t>Värska Sanatooriumi rand</t>
  </si>
  <si>
    <t>Põlva rand</t>
  </si>
  <si>
    <t>HALB</t>
  </si>
  <si>
    <t>Kuressaare rand</t>
  </si>
  <si>
    <t>Mändjala rand</t>
  </si>
  <si>
    <t>MITTE PIISAVA SAGEDUSEGA UURITUD /   PROOVIVÕTU SAGEDUS MITTEVASTAV 2017. a</t>
  </si>
  <si>
    <t>Verevi järve rand</t>
  </si>
  <si>
    <t>Nõo Veskijärve rand</t>
  </si>
  <si>
    <t>Anne kanali rand</t>
  </si>
  <si>
    <t>Emajõgi, linnaujula rand</t>
  </si>
  <si>
    <t>Emajõgi, vabaujula rand</t>
  </si>
  <si>
    <t>Pedeli puhkeala rand</t>
  </si>
  <si>
    <t>Riiska järve rand</t>
  </si>
  <si>
    <t>Vanamõisa järve rand</t>
  </si>
  <si>
    <t>Viljandi järve rand</t>
  </si>
  <si>
    <t>Paala rand</t>
  </si>
  <si>
    <t>Kubija rand</t>
  </si>
  <si>
    <t>Tamula rand</t>
  </si>
  <si>
    <r>
      <t xml:space="preserve">Avalike supluskohtade suplusvee klassid </t>
    </r>
    <r>
      <rPr>
        <b/>
        <u/>
        <sz val="16"/>
        <color theme="1"/>
        <rFont val="Calibri"/>
        <family val="2"/>
        <charset val="186"/>
        <scheme val="minor"/>
      </rPr>
      <t>2018</t>
    </r>
    <r>
      <rPr>
        <u/>
        <sz val="16"/>
        <color theme="1"/>
        <rFont val="Calibri"/>
        <family val="2"/>
        <charset val="186"/>
        <scheme val="minor"/>
      </rPr>
      <t>:</t>
    </r>
  </si>
  <si>
    <t xml:space="preserve">VÄGA HEA /   PROOVIVÕTU SAGEDUS MITTEVASTAV 2013. a ja 2016. a </t>
  </si>
  <si>
    <t>Mangu rand</t>
  </si>
  <si>
    <t>Uus, avatud 2014. a. Klassifitseerimiseks on vajalikud nelja aasta andmed</t>
  </si>
  <si>
    <t>ei saa hinnata, puuduvad 2013. a juuli ja augusti analüüsid ja 2014. aasta proovid</t>
  </si>
  <si>
    <t>VÄGA HEA /   PROOVIVÕTU SAGEDUS MITTEVASTAV 2014. a</t>
  </si>
  <si>
    <t>Karepa rand</t>
  </si>
  <si>
    <t>VÄGA HEA /   PROOVIVÕTU SAGEDUS MITTEVASTAV 2013. a</t>
  </si>
  <si>
    <r>
      <t xml:space="preserve">VÄGA HEA /   </t>
    </r>
    <r>
      <rPr>
        <sz val="12"/>
        <color rgb="FFFF0000"/>
        <rFont val="Calibri"/>
        <family val="2"/>
        <charset val="186"/>
      </rPr>
      <t>PROOVIVÕTU SAGEDUS MITTEVASTAV 2016. a ja 2018. a</t>
    </r>
  </si>
  <si>
    <r>
      <t>S</t>
    </r>
    <r>
      <rPr>
        <sz val="16"/>
        <rFont val="Calibri"/>
        <family val="2"/>
        <charset val="186"/>
        <scheme val="minor"/>
      </rPr>
      <t>uplusvee kvaliteedi hinnang</t>
    </r>
    <r>
      <rPr>
        <b/>
        <sz val="16"/>
        <rFont val="Calibri"/>
        <family val="2"/>
        <charset val="186"/>
        <scheme val="minor"/>
      </rPr>
      <t xml:space="preserve"> 2016</t>
    </r>
  </si>
  <si>
    <t>KOV</t>
  </si>
  <si>
    <t>Tallinn</t>
  </si>
  <si>
    <t>Harku vald</t>
  </si>
  <si>
    <t>Hiiumaa vald</t>
  </si>
  <si>
    <t>Alutaguse vald</t>
  </si>
  <si>
    <t>Narva linn</t>
  </si>
  <si>
    <t>Narva-Jõesuu linn</t>
  </si>
  <si>
    <t>Jõgeva vald</t>
  </si>
  <si>
    <t>Türi vald</t>
  </si>
  <si>
    <t>Paide linn</t>
  </si>
  <si>
    <t>Järva vald</t>
  </si>
  <si>
    <t>Haapsalu linn</t>
  </si>
  <si>
    <t>Lääne-Nigula vald</t>
  </si>
  <si>
    <t>Tapa vald</t>
  </si>
  <si>
    <t>Viru-Nigula vald</t>
  </si>
  <si>
    <t>Haljala vald</t>
  </si>
  <si>
    <t>Põlva vald</t>
  </si>
  <si>
    <t>Häädemeeste vald</t>
  </si>
  <si>
    <t>Pärnu linn</t>
  </si>
  <si>
    <t>Saaremaa vald</t>
  </si>
  <si>
    <t>Elva vald</t>
  </si>
  <si>
    <t>Nõo vald</t>
  </si>
  <si>
    <t>Tartu linn</t>
  </si>
  <si>
    <t>Valga vald</t>
  </si>
  <si>
    <t>Tõrva vald</t>
  </si>
  <si>
    <t>Otepää vald</t>
  </si>
  <si>
    <t>Viljandi linn</t>
  </si>
  <si>
    <t>Võru linn</t>
  </si>
  <si>
    <t>Setomaa vald</t>
  </si>
  <si>
    <t>90-protsentiil     E. Coli</t>
  </si>
  <si>
    <t>90-protsentiil soole enterokokid</t>
  </si>
  <si>
    <t>95-protsentiil     E. Coli</t>
  </si>
  <si>
    <t>95-protsentiil soole enterokokid</t>
  </si>
  <si>
    <t>Proovivõtu sagedus ei vasta nõuetele 2016. a ja 2018. a</t>
  </si>
  <si>
    <t>Reiu rand</t>
  </si>
  <si>
    <t>Uus, avatud 2019. a. Klassifitseerimiseks on vajalikud nelja aasta andmed.</t>
  </si>
  <si>
    <t xml:space="preserve"> Väga hea,</t>
  </si>
  <si>
    <t>560.36</t>
  </si>
  <si>
    <t>122.46</t>
  </si>
  <si>
    <t>951.8</t>
  </si>
  <si>
    <t>208.63</t>
  </si>
  <si>
    <r>
      <t xml:space="preserve">90-protsentiil     </t>
    </r>
    <r>
      <rPr>
        <b/>
        <i/>
        <sz val="9"/>
        <color rgb="FF000000"/>
        <rFont val="Calibri"/>
        <family val="2"/>
        <charset val="186"/>
        <scheme val="minor"/>
      </rPr>
      <t>E. Coli</t>
    </r>
  </si>
  <si>
    <r>
      <t xml:space="preserve">95-protsentiil     </t>
    </r>
    <r>
      <rPr>
        <b/>
        <i/>
        <sz val="9"/>
        <color rgb="FF000000"/>
        <rFont val="Calibri"/>
        <family val="2"/>
        <charset val="186"/>
        <scheme val="minor"/>
      </rPr>
      <t>E. Coli</t>
    </r>
  </si>
  <si>
    <r>
      <t xml:space="preserve"> </t>
    </r>
    <r>
      <rPr>
        <b/>
        <sz val="8"/>
        <color rgb="FFFF0000"/>
        <rFont val="Calibri"/>
        <family val="2"/>
        <charset val="186"/>
        <scheme val="minor"/>
      </rPr>
      <t>Proovivõtu sagedus mittevastav 2017.a, 2018.a ja 2019.a</t>
    </r>
  </si>
  <si>
    <t>Supluskohad KOV'ti.KOV</t>
  </si>
  <si>
    <t>Reasildid</t>
  </si>
  <si>
    <t>Üldkokkuvõte</t>
  </si>
  <si>
    <t>Veerusildid</t>
  </si>
  <si>
    <t>Loendus kogusummast Kvaliteediklass</t>
  </si>
  <si>
    <t>Kokku</t>
  </si>
  <si>
    <t>Vähemalt kõigis hea</t>
  </si>
  <si>
    <t>Vähemalt kõigis väga hea</t>
  </si>
  <si>
    <t>Kohalik omavalitsus</t>
  </si>
  <si>
    <t>Anija vald</t>
  </si>
  <si>
    <t>Antsla vald</t>
  </si>
  <si>
    <t>Jõelähtme vald</t>
  </si>
  <si>
    <t>Jõhvi vald</t>
  </si>
  <si>
    <t>Kadrina vald</t>
  </si>
  <si>
    <t>Kambja vald</t>
  </si>
  <si>
    <t>Kanepi vald</t>
  </si>
  <si>
    <t>Kastre vald</t>
  </si>
  <si>
    <t>Kehtna vald</t>
  </si>
  <si>
    <t>Keila linn</t>
  </si>
  <si>
    <t>Kihnu vald</t>
  </si>
  <si>
    <t>Kiili vald</t>
  </si>
  <si>
    <t>Kohila vald</t>
  </si>
  <si>
    <t>Kohtla-Järve linn</t>
  </si>
  <si>
    <t>Kose vald</t>
  </si>
  <si>
    <t>Kuusalu vald</t>
  </si>
  <si>
    <t>Loksa linn</t>
  </si>
  <si>
    <t>Luunja vald</t>
  </si>
  <si>
    <t>Lääne-Harju vald</t>
  </si>
  <si>
    <t>Lääneranna vald</t>
  </si>
  <si>
    <t>Lüganuse vald</t>
  </si>
  <si>
    <t>Maardu linn</t>
  </si>
  <si>
    <t>Muhu vald</t>
  </si>
  <si>
    <t>Mulgi vald</t>
  </si>
  <si>
    <t>Mustvee vald</t>
  </si>
  <si>
    <t>Märjamaa vald</t>
  </si>
  <si>
    <t>Peipsiääre vald</t>
  </si>
  <si>
    <t>Põhja-Pärnumaa vald</t>
  </si>
  <si>
    <t>Põhja-Sakala vald</t>
  </si>
  <si>
    <t>Põltsamaa vald</t>
  </si>
  <si>
    <t>Raasiku vald</t>
  </si>
  <si>
    <t>Rae vald</t>
  </si>
  <si>
    <t>Rakvere linn</t>
  </si>
  <si>
    <t>Rakvere vald</t>
  </si>
  <si>
    <t>Rapla vald</t>
  </si>
  <si>
    <t>Ruhnu vald</t>
  </si>
  <si>
    <t>Rõuge vald</t>
  </si>
  <si>
    <t>Räpina vald</t>
  </si>
  <si>
    <t>Saarde vald</t>
  </si>
  <si>
    <t>Saku vald</t>
  </si>
  <si>
    <t>Saue vald</t>
  </si>
  <si>
    <t>Sillamäe linn</t>
  </si>
  <si>
    <t>Tallinna linn</t>
  </si>
  <si>
    <t>Tartu vald</t>
  </si>
  <si>
    <t>Toila vald</t>
  </si>
  <si>
    <t>Tori vald</t>
  </si>
  <si>
    <t>Viimsi vald</t>
  </si>
  <si>
    <t>Viljandi vald</t>
  </si>
  <si>
    <t>Vinni vald</t>
  </si>
  <si>
    <t>Vormsi vald</t>
  </si>
  <si>
    <t>Võru vald</t>
  </si>
  <si>
    <t>Väike-Maarja vald</t>
  </si>
  <si>
    <t>Hea2</t>
  </si>
  <si>
    <t>Väga hea3</t>
  </si>
  <si>
    <t>Alla hea</t>
  </si>
  <si>
    <t>nr</t>
  </si>
  <si>
    <r>
      <t xml:space="preserve">VÄGA HEA /   </t>
    </r>
    <r>
      <rPr>
        <sz val="8"/>
        <color rgb="FFFF0000"/>
        <rFont val="Calibri"/>
        <family val="2"/>
        <charset val="186"/>
        <scheme val="minor"/>
      </rPr>
      <t xml:space="preserve">PROOVIVÕTU SAGEDUS MITTEVASTAV 2018. a </t>
    </r>
  </si>
  <si>
    <t>Matsimäe pühajärv</t>
  </si>
  <si>
    <r>
      <t xml:space="preserve">VÄGA HEA /  </t>
    </r>
    <r>
      <rPr>
        <sz val="8"/>
        <color rgb="FFFF0000"/>
        <rFont val="Calibri"/>
        <family val="2"/>
        <charset val="186"/>
        <scheme val="minor"/>
      </rPr>
      <t xml:space="preserve"> PROOVIVÕTU SAGEDUS MITTEVASTAV 2017., 2018. ja 2019. a</t>
    </r>
  </si>
  <si>
    <t>Emajõgi, linnaujula</t>
  </si>
  <si>
    <t>Emajõgi, vabaujula</t>
  </si>
  <si>
    <t>Verevi järv</t>
  </si>
  <si>
    <t>Hindamiseks vastavate avalike supluskohtade arv (vajalikud 4.a andmed)</t>
  </si>
  <si>
    <t>Suplusvee klass - vähemalt hea</t>
  </si>
  <si>
    <t>Suplusvee klass - väga hea</t>
  </si>
  <si>
    <t>suplusvee klass alla hea</t>
  </si>
  <si>
    <r>
      <t>Vana-Pärnu ranna puhul ületasid</t>
    </r>
    <r>
      <rPr>
        <i/>
        <sz val="11"/>
        <color theme="1"/>
        <rFont val="Calibri"/>
        <family val="2"/>
        <scheme val="minor"/>
      </rPr>
      <t xml:space="preserve"> E. coli</t>
    </r>
    <r>
      <rPr>
        <sz val="11"/>
        <color theme="1"/>
        <rFont val="Calibri"/>
        <family val="2"/>
        <scheme val="minor"/>
      </rPr>
      <t xml:space="preserve"> ning Raekülaranna puhul soole enterokokkide 90-protsentiili väärtused „piisava” klassi piirnormi. Protsentiilide väärtuste mittevastamise põhjuseks on </t>
    </r>
    <r>
      <rPr>
        <i/>
        <sz val="11"/>
        <color theme="1"/>
        <rFont val="Calibri"/>
        <family val="2"/>
        <scheme val="minor"/>
      </rPr>
      <t>E. coli</t>
    </r>
    <r>
      <rPr>
        <sz val="11"/>
        <color theme="1"/>
        <rFont val="Calibri"/>
        <family val="2"/>
        <scheme val="minor"/>
      </rPr>
      <t xml:space="preserve"> või soole enterokokkide sisalduste suur erinevus proovides: Vana-Pärnu puhul 8st 4000ni ja Raeküla ranna puhul 2st 340ni. Vana-Pärnu ranna ja Raeküla ranna puhul võib olla üheks oluliseks veekvaliteedi halvenemise põhjuseks  rannaniitudel veiste karjatamine. Tartu Ülikooli Eesti mereinstituudi Pärnu randade uuring 2021. aastal näitas, et Vana-Pärnu, Mai ja Raeküla randade lühiajaline suplusvee fekaalreostus pärineb rannaniitudelt, mida hooldavad kariloomad ja mis on olulised pesitsuspaigad merelindudele. Samas oleks vaja läbi viia täiendavad uuringud, et hinnata reostusjuhtude täpsemat ajalist kestust ning selgitada välja kui suur osakaal on erinevatel soojaverelistel organismidel (nt veised, linnud, inimesed) randade mikrobioloogilises reostuses.</t>
    </r>
  </si>
  <si>
    <t xml:space="preserve">Kokku määrati 2021. aastal „halb” suplusvee kvaliteediklass kahele mereäärsele supluskohale - Pärnus asuvatele Raeküla ja Vana-Pärnu rannale. Ujumine neis randades ei ole soovitatav, eelkõige nõrga tervisega (lapsed, eakad, immuunpuudulikkusega, haavadega) inimestel. </t>
  </si>
  <si>
    <t>Võrreldes 2020. aastaga muutus 2021. aastal seitsme supluskoha klass – viie oma (Kakumäe rand, Stroomirand/Pelgurand, Narva-Jõesuu rand, Kunda rand ja Mustvee supluskoht) paremaks ja kahe (Paide tehisjärve ja Pärnu rand) halvemaks. Stroomiranna/Pelguranna kvaliteediklass muutus "halvast" "heaks", Kakumäe ranna oma "piisavast" "heaks", Kunda ranna, Narva-Jõesuu ranna ja Mustvee supluskoha oma "heast" "väga heaks" ning Paide tehisjärve ja Pärnu ranna oma "väga heast" "heaks".</t>
  </si>
  <si>
    <t>2021. aastal klassifitseeriti enamus supluskohti (39) klassi „väga hea”, 11 klassi „hea”, 2 klassi „piisav” ja 2 klassi "halb". Proovivõtu sagedus ei vastanud Saaremaa Mändjala rannas ja Hiiumaa Kassari rannas. Mändjala rannas jäi 2018. a võtmata augustikuu proov. Kassari rannas jäi võtmata 2018. a juunikuu proov. Kolme supluskoha Liimala rand, Kamari paisjärv ja Põlva rand veekvaliteeti ei saanud hinnata kuna puudus üks või enam proovi. Liimala rannas on võtma jäänud 2019. aastal juunikuu proov, Kamari paisjärve rand oli 2019. a  veelauakeskuse ehituse tõttu kuivendatud ning proove ei saanud võtta ning  Põlva paisjärve rand oli suletud 2021. aastal, seoses silla renoveerimise ja veelauapargi ehitusega.</t>
  </si>
  <si>
    <t>Saadjärve Tabivere supluskoht</t>
  </si>
  <si>
    <t>Saadjärve Kukulinna</t>
  </si>
  <si>
    <t>Ei saa hinnata, puuduvad  2021. a hooaja andmed</t>
  </si>
  <si>
    <t>Mustvee supluskoht</t>
  </si>
  <si>
    <t>Ei saa hinnata - puuduvad 2019. a hooaja andmed</t>
  </si>
  <si>
    <t>Kamari paisjärve supluskoht</t>
  </si>
  <si>
    <t>Aidu tehisjärve supluskoht</t>
  </si>
  <si>
    <t>Toila rand</t>
  </si>
  <si>
    <t>Sillamäe</t>
  </si>
  <si>
    <t>Ei saa hinnata, 2019. a 1 proov puudu</t>
  </si>
  <si>
    <t>Liimala rand</t>
  </si>
  <si>
    <r>
      <t xml:space="preserve">95-protsentiil </t>
    </r>
    <r>
      <rPr>
        <i/>
        <sz val="12"/>
        <rFont val="Calibri"/>
        <family val="2"/>
        <scheme val="minor"/>
      </rPr>
      <t>E. Coli</t>
    </r>
  </si>
  <si>
    <r>
      <t xml:space="preserve">90-protsentiil </t>
    </r>
    <r>
      <rPr>
        <i/>
        <sz val="12"/>
        <rFont val="Calibri"/>
        <family val="2"/>
        <scheme val="minor"/>
      </rPr>
      <t>E. Coli</t>
    </r>
  </si>
  <si>
    <r>
      <t xml:space="preserve">Supluskohtade suplusvee kvaliteediklassid ja protsentiilide väärtused </t>
    </r>
    <r>
      <rPr>
        <b/>
        <u/>
        <sz val="14"/>
        <color theme="1"/>
        <rFont val="Calibri"/>
        <family val="2"/>
        <charset val="186"/>
        <scheme val="minor"/>
      </rPr>
      <t>2021. a</t>
    </r>
    <r>
      <rPr>
        <u/>
        <sz val="14"/>
        <color theme="1"/>
        <rFont val="Calibri"/>
        <family val="2"/>
        <charset val="186"/>
        <scheme val="minor"/>
      </rPr>
      <t>:</t>
    </r>
  </si>
  <si>
    <t>Supluskohad 2021</t>
  </si>
  <si>
    <t>Linn/Vald</t>
  </si>
  <si>
    <t>Nimetus</t>
  </si>
  <si>
    <t>Kärdla Rannapaargu supluskoht</t>
  </si>
  <si>
    <t>Liimala supluskoht</t>
  </si>
  <si>
    <t>Sillamäe supluskoht</t>
  </si>
  <si>
    <t>Peipsi järve Mustvee linna supluskoht</t>
  </si>
  <si>
    <t>Põltsamaa jõel Kamari paisjärve supluskoht</t>
  </si>
  <si>
    <t>Emajõe Linnaujula</t>
  </si>
  <si>
    <t>Emajõe Vabaujula</t>
  </si>
  <si>
    <t>Paala paisjärv</t>
  </si>
  <si>
    <t>https://www.terviseamet.ee/et/keskkonnatervis/inimesele/suplus-ja-ujulavee-ohutus</t>
  </si>
  <si>
    <t>Supluskohad 2022</t>
  </si>
  <si>
    <t>NR</t>
  </si>
  <si>
    <t>MAAKOND</t>
  </si>
  <si>
    <t>NIMETUS</t>
  </si>
  <si>
    <t>Haabneeme rand</t>
  </si>
  <si>
    <r>
      <rPr>
        <sz val="11"/>
        <rFont val="Calibri"/>
        <family val="2"/>
      </rPr>
      <t>nr</t>
    </r>
  </si>
  <si>
    <r>
      <rPr>
        <sz val="11"/>
        <rFont val="Calibri"/>
        <family val="2"/>
      </rPr>
      <t>Maakond</t>
    </r>
  </si>
  <si>
    <r>
      <rPr>
        <sz val="11"/>
        <rFont val="Calibri"/>
        <family val="2"/>
      </rPr>
      <t>Supluskoht</t>
    </r>
  </si>
  <si>
    <r>
      <rPr>
        <sz val="11"/>
        <rFont val="Calibri"/>
        <family val="2"/>
      </rPr>
      <t>Suplusvee klass</t>
    </r>
  </si>
  <si>
    <r>
      <rPr>
        <sz val="11"/>
        <rFont val="Calibri"/>
        <family val="2"/>
      </rPr>
      <t xml:space="preserve">90-
</t>
    </r>
    <r>
      <rPr>
        <sz val="11"/>
        <rFont val="Calibri"/>
        <family val="2"/>
      </rPr>
      <t>protsentiil soole enterokoki d</t>
    </r>
  </si>
  <si>
    <r>
      <rPr>
        <sz val="11"/>
        <rFont val="Calibri"/>
        <family val="2"/>
      </rPr>
      <t xml:space="preserve">90-
</t>
    </r>
    <r>
      <rPr>
        <sz val="11"/>
        <rFont val="Calibri"/>
        <family val="2"/>
      </rPr>
      <t xml:space="preserve">protsenti il </t>
    </r>
    <r>
      <rPr>
        <i/>
        <sz val="11"/>
        <rFont val="Calibri"/>
        <family val="2"/>
      </rPr>
      <t>E. Coli</t>
    </r>
  </si>
  <si>
    <r>
      <rPr>
        <sz val="11"/>
        <rFont val="Calibri"/>
        <family val="2"/>
      </rPr>
      <t xml:space="preserve">95-
</t>
    </r>
    <r>
      <rPr>
        <sz val="11"/>
        <rFont val="Calibri"/>
        <family val="2"/>
      </rPr>
      <t>protsentiil soole enterokoki d</t>
    </r>
  </si>
  <si>
    <r>
      <rPr>
        <sz val="11"/>
        <rFont val="Calibri"/>
        <family val="2"/>
      </rPr>
      <t xml:space="preserve">95-
</t>
    </r>
    <r>
      <rPr>
        <sz val="11"/>
        <rFont val="Calibri"/>
        <family val="2"/>
      </rPr>
      <t xml:space="preserve">protsenti il </t>
    </r>
    <r>
      <rPr>
        <i/>
        <sz val="11"/>
        <rFont val="Calibri"/>
        <family val="2"/>
      </rPr>
      <t>E. Coli</t>
    </r>
  </si>
  <si>
    <r>
      <rPr>
        <sz val="11"/>
        <rFont val="Calibri"/>
        <family val="2"/>
      </rPr>
      <t>Harjumaa</t>
    </r>
  </si>
  <si>
    <r>
      <rPr>
        <sz val="11"/>
        <rFont val="Calibri"/>
        <family val="2"/>
      </rPr>
      <t>Haabneeme rand</t>
    </r>
  </si>
  <si>
    <r>
      <rPr>
        <sz val="11"/>
        <rFont val="Calibri"/>
        <family val="2"/>
      </rPr>
      <t>VÄGA HEA</t>
    </r>
  </si>
  <si>
    <r>
      <rPr>
        <sz val="11"/>
        <rFont val="Calibri"/>
        <family val="2"/>
      </rPr>
      <t>136,75</t>
    </r>
  </si>
  <si>
    <r>
      <rPr>
        <sz val="11"/>
        <rFont val="Calibri"/>
        <family val="2"/>
      </rPr>
      <t>34,41</t>
    </r>
  </si>
  <si>
    <r>
      <rPr>
        <sz val="11"/>
        <rFont val="Calibri"/>
        <family val="2"/>
      </rPr>
      <t>55,69</t>
    </r>
  </si>
  <si>
    <r>
      <rPr>
        <sz val="11"/>
        <rFont val="Calibri"/>
        <family val="2"/>
      </rPr>
      <t>222,75</t>
    </r>
  </si>
  <si>
    <r>
      <rPr>
        <sz val="11"/>
        <rFont val="Calibri"/>
        <family val="2"/>
      </rPr>
      <t>85,74</t>
    </r>
  </si>
  <si>
    <r>
      <rPr>
        <sz val="11"/>
        <rFont val="Calibri"/>
        <family val="2"/>
      </rPr>
      <t>40,55</t>
    </r>
  </si>
  <si>
    <r>
      <rPr>
        <sz val="11"/>
        <rFont val="Calibri"/>
        <family val="2"/>
      </rPr>
      <t>60,86</t>
    </r>
  </si>
  <si>
    <r>
      <rPr>
        <sz val="11"/>
        <rFont val="Calibri"/>
        <family val="2"/>
      </rPr>
      <t>129,40</t>
    </r>
  </si>
  <si>
    <r>
      <rPr>
        <sz val="11"/>
        <rFont val="Calibri"/>
        <family val="2"/>
      </rPr>
      <t>Kakumäe rand</t>
    </r>
  </si>
  <si>
    <r>
      <rPr>
        <sz val="11"/>
        <rFont val="Calibri"/>
        <family val="2"/>
      </rPr>
      <t>HEA</t>
    </r>
  </si>
  <si>
    <r>
      <rPr>
        <sz val="11"/>
        <rFont val="Calibri"/>
        <family val="2"/>
      </rPr>
      <t>189,26</t>
    </r>
  </si>
  <si>
    <r>
      <rPr>
        <sz val="11"/>
        <rFont val="Calibri"/>
        <family val="2"/>
      </rPr>
      <t>64,18</t>
    </r>
  </si>
  <si>
    <r>
      <rPr>
        <sz val="11"/>
        <rFont val="Calibri"/>
        <family val="2"/>
      </rPr>
      <t>109,14</t>
    </r>
  </si>
  <si>
    <r>
      <rPr>
        <sz val="11"/>
        <rFont val="Calibri"/>
        <family val="2"/>
      </rPr>
      <t>354,23</t>
    </r>
  </si>
  <si>
    <r>
      <rPr>
        <sz val="11"/>
        <rFont val="Calibri"/>
        <family val="2"/>
      </rPr>
      <t>214,25</t>
    </r>
  </si>
  <si>
    <r>
      <rPr>
        <sz val="11"/>
        <rFont val="Calibri"/>
        <family val="2"/>
      </rPr>
      <t>54,57</t>
    </r>
  </si>
  <si>
    <r>
      <rPr>
        <sz val="11"/>
        <rFont val="Calibri"/>
        <family val="2"/>
      </rPr>
      <t>93,20</t>
    </r>
  </si>
  <si>
    <r>
      <rPr>
        <sz val="11"/>
        <rFont val="Calibri"/>
        <family val="2"/>
      </rPr>
      <t>360,11</t>
    </r>
  </si>
  <si>
    <r>
      <rPr>
        <sz val="11"/>
        <rFont val="Calibri"/>
        <family val="2"/>
      </rPr>
      <t>Pikakari rand</t>
    </r>
  </si>
  <si>
    <r>
      <rPr>
        <sz val="11"/>
        <rFont val="Calibri"/>
        <family val="2"/>
      </rPr>
      <t>92,63</t>
    </r>
  </si>
  <si>
    <r>
      <rPr>
        <sz val="11"/>
        <rFont val="Calibri"/>
        <family val="2"/>
      </rPr>
      <t>27,16</t>
    </r>
  </si>
  <si>
    <r>
      <rPr>
        <sz val="11"/>
        <rFont val="Calibri"/>
        <family val="2"/>
      </rPr>
      <t>42,50</t>
    </r>
  </si>
  <si>
    <r>
      <rPr>
        <sz val="11"/>
        <rFont val="Calibri"/>
        <family val="2"/>
      </rPr>
      <t>154,86</t>
    </r>
  </si>
  <si>
    <r>
      <rPr>
        <sz val="11"/>
        <rFont val="Calibri"/>
        <family val="2"/>
      </rPr>
      <t>Pirita rand</t>
    </r>
  </si>
  <si>
    <r>
      <rPr>
        <sz val="11"/>
        <rFont val="Calibri"/>
        <family val="2"/>
      </rPr>
      <t>71,02</t>
    </r>
  </si>
  <si>
    <r>
      <rPr>
        <sz val="11"/>
        <rFont val="Calibri"/>
        <family val="2"/>
      </rPr>
      <t>22,48</t>
    </r>
  </si>
  <si>
    <r>
      <rPr>
        <sz val="11"/>
        <rFont val="Calibri"/>
        <family val="2"/>
      </rPr>
      <t>33,91</t>
    </r>
  </si>
  <si>
    <r>
      <rPr>
        <sz val="11"/>
        <rFont val="Calibri"/>
        <family val="2"/>
      </rPr>
      <t>110,88</t>
    </r>
  </si>
  <si>
    <r>
      <rPr>
        <sz val="11"/>
        <rFont val="Calibri"/>
        <family val="2"/>
      </rPr>
      <t>Vääna-Jõesuu rand</t>
    </r>
  </si>
  <si>
    <r>
      <rPr>
        <sz val="11"/>
        <rFont val="Calibri"/>
        <family val="2"/>
      </rPr>
      <t>209,83</t>
    </r>
  </si>
  <si>
    <r>
      <rPr>
        <sz val="11"/>
        <rFont val="Calibri"/>
        <family val="2"/>
      </rPr>
      <t>34,88</t>
    </r>
  </si>
  <si>
    <r>
      <rPr>
        <sz val="11"/>
        <rFont val="Calibri"/>
        <family val="2"/>
      </rPr>
      <t>57,86</t>
    </r>
  </si>
  <si>
    <r>
      <rPr>
        <sz val="11"/>
        <rFont val="Calibri"/>
        <family val="2"/>
      </rPr>
      <t>366,71</t>
    </r>
  </si>
  <si>
    <r>
      <rPr>
        <sz val="11"/>
        <rFont val="Calibri"/>
        <family val="2"/>
      </rPr>
      <t>Hiiumaa</t>
    </r>
  </si>
  <si>
    <r>
      <rPr>
        <sz val="11"/>
        <rFont val="Calibri"/>
        <family val="2"/>
      </rPr>
      <t>Kassari rand</t>
    </r>
  </si>
  <si>
    <r>
      <rPr>
        <sz val="11"/>
        <rFont val="Calibri"/>
        <family val="2"/>
      </rPr>
      <t>99,90</t>
    </r>
  </si>
  <si>
    <r>
      <rPr>
        <sz val="11"/>
        <rFont val="Calibri"/>
        <family val="2"/>
      </rPr>
      <t>16,73</t>
    </r>
  </si>
  <si>
    <r>
      <rPr>
        <sz val="11"/>
        <rFont val="Calibri"/>
        <family val="2"/>
      </rPr>
      <t>24,66</t>
    </r>
  </si>
  <si>
    <r>
      <rPr>
        <sz val="11"/>
        <rFont val="Calibri"/>
        <family val="2"/>
      </rPr>
      <t>228,67</t>
    </r>
  </si>
  <si>
    <r>
      <rPr>
        <sz val="11"/>
        <rFont val="Calibri"/>
        <family val="2"/>
      </rPr>
      <t>Kärdla rand</t>
    </r>
  </si>
  <si>
    <r>
      <rPr>
        <sz val="11"/>
        <rFont val="Calibri"/>
        <family val="2"/>
      </rPr>
      <t>109,15</t>
    </r>
  </si>
  <si>
    <r>
      <rPr>
        <sz val="11"/>
        <rFont val="Calibri"/>
        <family val="2"/>
      </rPr>
      <t>81,01</t>
    </r>
  </si>
  <si>
    <r>
      <rPr>
        <sz val="11"/>
        <rFont val="Calibri"/>
        <family val="2"/>
      </rPr>
      <t>154,37</t>
    </r>
  </si>
  <si>
    <r>
      <rPr>
        <sz val="11"/>
        <rFont val="Calibri"/>
        <family val="2"/>
      </rPr>
      <t>182,08</t>
    </r>
  </si>
  <si>
    <r>
      <rPr>
        <sz val="11"/>
        <rFont val="Calibri"/>
        <family val="2"/>
      </rPr>
      <t xml:space="preserve">1
</t>
    </r>
    <r>
      <rPr>
        <sz val="11"/>
        <rFont val="Calibri"/>
        <family val="2"/>
      </rPr>
      <t>0</t>
    </r>
  </si>
  <si>
    <r>
      <rPr>
        <sz val="11"/>
        <rFont val="Calibri"/>
        <family val="2"/>
      </rPr>
      <t>Liivalauka rand</t>
    </r>
  </si>
  <si>
    <r>
      <rPr>
        <sz val="11"/>
        <rFont val="Calibri"/>
        <family val="2"/>
      </rPr>
      <t>14,48</t>
    </r>
  </si>
  <si>
    <r>
      <rPr>
        <sz val="11"/>
        <rFont val="Calibri"/>
        <family val="2"/>
      </rPr>
      <t>11,61</t>
    </r>
  </si>
  <si>
    <r>
      <rPr>
        <sz val="11"/>
        <rFont val="Calibri"/>
        <family val="2"/>
      </rPr>
      <t>17,83</t>
    </r>
  </si>
  <si>
    <r>
      <rPr>
        <sz val="11"/>
        <rFont val="Calibri"/>
        <family val="2"/>
      </rPr>
      <t>22,40</t>
    </r>
  </si>
  <si>
    <r>
      <rPr>
        <sz val="11"/>
        <rFont val="Calibri"/>
        <family val="2"/>
      </rPr>
      <t xml:space="preserve">1
</t>
    </r>
    <r>
      <rPr>
        <sz val="11"/>
        <rFont val="Calibri"/>
        <family val="2"/>
      </rPr>
      <t>1</t>
    </r>
  </si>
  <si>
    <r>
      <rPr>
        <sz val="11"/>
        <rFont val="Calibri"/>
        <family val="2"/>
      </rPr>
      <t>Luidja rand</t>
    </r>
  </si>
  <si>
    <r>
      <rPr>
        <sz val="11"/>
        <rFont val="Calibri"/>
        <family val="2"/>
      </rPr>
      <t>16,14</t>
    </r>
  </si>
  <si>
    <r>
      <rPr>
        <sz val="11"/>
        <rFont val="Calibri"/>
        <family val="2"/>
      </rPr>
      <t>9,05</t>
    </r>
  </si>
  <si>
    <r>
      <rPr>
        <sz val="11"/>
        <rFont val="Calibri"/>
        <family val="2"/>
      </rPr>
      <t>13,50</t>
    </r>
  </si>
  <si>
    <r>
      <rPr>
        <sz val="11"/>
        <rFont val="Calibri"/>
        <family val="2"/>
      </rPr>
      <t>25,10</t>
    </r>
  </si>
  <si>
    <r>
      <rPr>
        <sz val="11"/>
        <rFont val="Calibri"/>
        <family val="2"/>
      </rPr>
      <t xml:space="preserve">1
</t>
    </r>
    <r>
      <rPr>
        <sz val="11"/>
        <rFont val="Calibri"/>
        <family val="2"/>
      </rPr>
      <t>2</t>
    </r>
  </si>
  <si>
    <r>
      <rPr>
        <sz val="11"/>
        <rFont val="Calibri"/>
        <family val="2"/>
      </rPr>
      <t>Tõrvanina rand</t>
    </r>
  </si>
  <si>
    <r>
      <rPr>
        <sz val="11"/>
        <rFont val="Calibri"/>
        <family val="2"/>
      </rPr>
      <t>22,02</t>
    </r>
  </si>
  <si>
    <r>
      <rPr>
        <sz val="11"/>
        <rFont val="Calibri"/>
        <family val="2"/>
      </rPr>
      <t>9,18</t>
    </r>
  </si>
  <si>
    <r>
      <rPr>
        <sz val="11"/>
        <rFont val="Calibri"/>
        <family val="2"/>
      </rPr>
      <t>13,49</t>
    </r>
  </si>
  <si>
    <r>
      <rPr>
        <sz val="11"/>
        <rFont val="Calibri"/>
        <family val="2"/>
      </rPr>
      <t>32,96</t>
    </r>
  </si>
  <si>
    <r>
      <rPr>
        <sz val="11"/>
        <rFont val="Calibri"/>
        <family val="2"/>
      </rPr>
      <t xml:space="preserve">1
</t>
    </r>
    <r>
      <rPr>
        <sz val="11"/>
        <rFont val="Calibri"/>
        <family val="2"/>
      </rPr>
      <t>3</t>
    </r>
  </si>
  <si>
    <r>
      <rPr>
        <sz val="11"/>
        <rFont val="Calibri"/>
        <family val="2"/>
      </rPr>
      <t xml:space="preserve">Ida-
</t>
    </r>
    <r>
      <rPr>
        <sz val="11"/>
        <rFont val="Calibri"/>
        <family val="2"/>
      </rPr>
      <t>Virumaa</t>
    </r>
  </si>
  <si>
    <r>
      <rPr>
        <sz val="11"/>
        <rFont val="Calibri"/>
        <family val="2"/>
      </rPr>
      <t>Kauksi rand</t>
    </r>
  </si>
  <si>
    <r>
      <rPr>
        <sz val="11"/>
        <rFont val="Calibri"/>
        <family val="2"/>
      </rPr>
      <t>83,75</t>
    </r>
  </si>
  <si>
    <r>
      <rPr>
        <sz val="11"/>
        <rFont val="Calibri"/>
        <family val="2"/>
      </rPr>
      <t>18,23</t>
    </r>
  </si>
  <si>
    <r>
      <rPr>
        <sz val="11"/>
        <rFont val="Calibri"/>
        <family val="2"/>
      </rPr>
      <t>23,33</t>
    </r>
  </si>
  <si>
    <r>
      <rPr>
        <sz val="11"/>
        <rFont val="Calibri"/>
        <family val="2"/>
      </rPr>
      <t>111,66</t>
    </r>
  </si>
  <si>
    <r>
      <rPr>
        <sz val="11"/>
        <rFont val="Calibri"/>
        <family val="2"/>
      </rPr>
      <t xml:space="preserve">1
</t>
    </r>
    <r>
      <rPr>
        <sz val="11"/>
        <rFont val="Calibri"/>
        <family val="2"/>
      </rPr>
      <t>4</t>
    </r>
  </si>
  <si>
    <r>
      <rPr>
        <sz val="11"/>
        <rFont val="Calibri"/>
        <family val="2"/>
      </rPr>
      <t>Ida- Virumaa</t>
    </r>
  </si>
  <si>
    <r>
      <rPr>
        <sz val="11"/>
        <rFont val="Calibri"/>
        <family val="2"/>
      </rPr>
      <t>Liimala rand</t>
    </r>
  </si>
  <si>
    <r>
      <rPr>
        <sz val="11"/>
        <rFont val="Calibri"/>
        <family val="2"/>
      </rPr>
      <t>Ei saa hinnata, 2019. a 1 proov puudu</t>
    </r>
  </si>
  <si>
    <r>
      <rPr>
        <sz val="11"/>
        <rFont val="Calibri"/>
        <family val="2"/>
      </rPr>
      <t xml:space="preserve">1
</t>
    </r>
    <r>
      <rPr>
        <sz val="11"/>
        <rFont val="Calibri"/>
        <family val="2"/>
      </rPr>
      <t>5</t>
    </r>
  </si>
  <si>
    <r>
      <rPr>
        <sz val="11"/>
        <rFont val="Calibri"/>
        <family val="2"/>
      </rPr>
      <t>358,56</t>
    </r>
  </si>
  <si>
    <r>
      <rPr>
        <sz val="11"/>
        <rFont val="Calibri"/>
        <family val="2"/>
      </rPr>
      <t>67,04</t>
    </r>
  </si>
  <si>
    <r>
      <rPr>
        <sz val="11"/>
        <rFont val="Calibri"/>
        <family val="2"/>
      </rPr>
      <t>86,83</t>
    </r>
  </si>
  <si>
    <r>
      <rPr>
        <sz val="11"/>
        <rFont val="Calibri"/>
        <family val="2"/>
      </rPr>
      <t>536,71</t>
    </r>
  </si>
  <si>
    <r>
      <rPr>
        <sz val="11"/>
        <rFont val="Calibri"/>
        <family val="2"/>
      </rPr>
      <t xml:space="preserve">1
</t>
    </r>
    <r>
      <rPr>
        <sz val="11"/>
        <rFont val="Calibri"/>
        <family val="2"/>
      </rPr>
      <t>6</t>
    </r>
  </si>
  <si>
    <r>
      <rPr>
        <sz val="11"/>
        <rFont val="Calibri"/>
        <family val="2"/>
      </rPr>
      <t>Narva-Jõesuu rand</t>
    </r>
  </si>
  <si>
    <r>
      <rPr>
        <sz val="11"/>
        <rFont val="Calibri"/>
        <family val="2"/>
      </rPr>
      <t>181,62</t>
    </r>
  </si>
  <si>
    <r>
      <rPr>
        <sz val="11"/>
        <rFont val="Calibri"/>
        <family val="2"/>
      </rPr>
      <t>43,24</t>
    </r>
  </si>
  <si>
    <r>
      <rPr>
        <sz val="11"/>
        <rFont val="Calibri"/>
        <family val="2"/>
      </rPr>
      <t>64,29</t>
    </r>
  </si>
  <si>
    <r>
      <rPr>
        <sz val="11"/>
        <rFont val="Calibri"/>
        <family val="2"/>
      </rPr>
      <t>254,02</t>
    </r>
  </si>
  <si>
    <r>
      <rPr>
        <sz val="11"/>
        <rFont val="Calibri"/>
        <family val="2"/>
      </rPr>
      <t xml:space="preserve">1
</t>
    </r>
    <r>
      <rPr>
        <sz val="11"/>
        <rFont val="Calibri"/>
        <family val="2"/>
      </rPr>
      <t>7</t>
    </r>
  </si>
  <si>
    <r>
      <rPr>
        <sz val="11"/>
        <rFont val="Calibri"/>
        <family val="2"/>
      </rPr>
      <t>PIISAV</t>
    </r>
  </si>
  <si>
    <r>
      <rPr>
        <sz val="11"/>
        <rFont val="Calibri"/>
        <family val="2"/>
      </rPr>
      <t>314,70</t>
    </r>
  </si>
  <si>
    <r>
      <rPr>
        <sz val="11"/>
        <rFont val="Calibri"/>
        <family val="2"/>
      </rPr>
      <t>47,49</t>
    </r>
  </si>
  <si>
    <r>
      <rPr>
        <sz val="11"/>
        <rFont val="Calibri"/>
        <family val="2"/>
      </rPr>
      <t>64,00</t>
    </r>
  </si>
  <si>
    <r>
      <rPr>
        <sz val="11"/>
        <rFont val="Calibri"/>
        <family val="2"/>
      </rPr>
      <t>501,66</t>
    </r>
  </si>
  <si>
    <r>
      <rPr>
        <sz val="11"/>
        <rFont val="Calibri"/>
        <family val="2"/>
      </rPr>
      <t xml:space="preserve">1
</t>
    </r>
    <r>
      <rPr>
        <sz val="11"/>
        <rFont val="Calibri"/>
        <family val="2"/>
      </rPr>
      <t>8</t>
    </r>
  </si>
  <si>
    <r>
      <rPr>
        <sz val="11"/>
        <rFont val="Calibri"/>
        <family val="2"/>
      </rPr>
      <t>Toila rand</t>
    </r>
  </si>
  <si>
    <r>
      <rPr>
        <sz val="11"/>
        <rFont val="Calibri"/>
        <family val="2"/>
      </rPr>
      <t>292,56</t>
    </r>
  </si>
  <si>
    <r>
      <rPr>
        <sz val="11"/>
        <rFont val="Calibri"/>
        <family val="2"/>
      </rPr>
      <t>92,37</t>
    </r>
  </si>
  <si>
    <r>
      <rPr>
        <sz val="11"/>
        <rFont val="Calibri"/>
        <family val="2"/>
      </rPr>
      <t>144,49</t>
    </r>
  </si>
  <si>
    <r>
      <rPr>
        <sz val="11"/>
        <rFont val="Calibri"/>
        <family val="2"/>
      </rPr>
      <t>464,17</t>
    </r>
  </si>
  <si>
    <r>
      <rPr>
        <sz val="11"/>
        <rFont val="Calibri"/>
        <family val="2"/>
      </rPr>
      <t xml:space="preserve">1
</t>
    </r>
    <r>
      <rPr>
        <sz val="11"/>
        <rFont val="Calibri"/>
        <family val="2"/>
      </rPr>
      <t>9</t>
    </r>
  </si>
  <si>
    <r>
      <rPr>
        <sz val="11"/>
        <rFont val="Calibri"/>
        <family val="2"/>
      </rPr>
      <t xml:space="preserve">Jõgevama
</t>
    </r>
    <r>
      <rPr>
        <sz val="11"/>
        <rFont val="Calibri"/>
        <family val="2"/>
      </rPr>
      <t>a</t>
    </r>
  </si>
  <si>
    <r>
      <rPr>
        <sz val="11"/>
        <rFont val="Calibri"/>
        <family val="2"/>
      </rPr>
      <t>Kuremaa rand</t>
    </r>
  </si>
  <si>
    <r>
      <rPr>
        <sz val="11"/>
        <rFont val="Calibri"/>
        <family val="2"/>
      </rPr>
      <t>27,24</t>
    </r>
  </si>
  <si>
    <r>
      <rPr>
        <sz val="11"/>
        <rFont val="Calibri"/>
        <family val="2"/>
      </rPr>
      <t>9,96</t>
    </r>
  </si>
  <si>
    <r>
      <rPr>
        <sz val="11"/>
        <rFont val="Calibri"/>
        <family val="2"/>
      </rPr>
      <t>14,47</t>
    </r>
  </si>
  <si>
    <r>
      <rPr>
        <sz val="11"/>
        <rFont val="Calibri"/>
        <family val="2"/>
      </rPr>
      <t>40,59</t>
    </r>
  </si>
  <si>
    <r>
      <rPr>
        <sz val="11"/>
        <rFont val="Calibri"/>
        <family val="2"/>
      </rPr>
      <t xml:space="preserve">2
</t>
    </r>
    <r>
      <rPr>
        <sz val="11"/>
        <rFont val="Calibri"/>
        <family val="2"/>
      </rPr>
      <t>0</t>
    </r>
  </si>
  <si>
    <r>
      <rPr>
        <sz val="11"/>
        <rFont val="Calibri"/>
        <family val="2"/>
      </rPr>
      <t>Järvamaa</t>
    </r>
  </si>
  <si>
    <r>
      <rPr>
        <sz val="11"/>
        <rFont val="Calibri"/>
        <family val="2"/>
      </rPr>
      <t>14,44</t>
    </r>
  </si>
  <si>
    <r>
      <rPr>
        <sz val="11"/>
        <rFont val="Calibri"/>
        <family val="2"/>
      </rPr>
      <t>9,99</t>
    </r>
  </si>
  <si>
    <r>
      <rPr>
        <sz val="11"/>
        <rFont val="Calibri"/>
        <family val="2"/>
      </rPr>
      <t>14,30</t>
    </r>
  </si>
  <si>
    <r>
      <rPr>
        <sz val="11"/>
        <rFont val="Calibri"/>
        <family val="2"/>
      </rPr>
      <t>20,43</t>
    </r>
  </si>
  <si>
    <r>
      <rPr>
        <sz val="11"/>
        <rFont val="Calibri"/>
        <family val="2"/>
      </rPr>
      <t xml:space="preserve">2
</t>
    </r>
    <r>
      <rPr>
        <sz val="11"/>
        <rFont val="Calibri"/>
        <family val="2"/>
      </rPr>
      <t>1</t>
    </r>
  </si>
  <si>
    <r>
      <rPr>
        <sz val="11"/>
        <rFont val="Calibri"/>
        <family val="2"/>
      </rPr>
      <t>107,57</t>
    </r>
  </si>
  <si>
    <r>
      <rPr>
        <sz val="11"/>
        <rFont val="Calibri"/>
        <family val="2"/>
      </rPr>
      <t>12,22</t>
    </r>
  </si>
  <si>
    <r>
      <rPr>
        <sz val="11"/>
        <rFont val="Calibri"/>
        <family val="2"/>
      </rPr>
      <t>17,84</t>
    </r>
  </si>
  <si>
    <r>
      <rPr>
        <sz val="11"/>
        <rFont val="Calibri"/>
        <family val="2"/>
      </rPr>
      <t>196,18</t>
    </r>
  </si>
  <si>
    <r>
      <rPr>
        <sz val="11"/>
        <rFont val="Calibri"/>
        <family val="2"/>
      </rPr>
      <t xml:space="preserve">2
</t>
    </r>
    <r>
      <rPr>
        <sz val="11"/>
        <rFont val="Calibri"/>
        <family val="2"/>
      </rPr>
      <t>2</t>
    </r>
  </si>
  <si>
    <r>
      <rPr>
        <sz val="11"/>
        <rFont val="Calibri"/>
        <family val="2"/>
      </rPr>
      <t>268,58</t>
    </r>
  </si>
  <si>
    <r>
      <rPr>
        <sz val="11"/>
        <rFont val="Calibri"/>
        <family val="2"/>
      </rPr>
      <t>61,91</t>
    </r>
  </si>
  <si>
    <r>
      <rPr>
        <sz val="11"/>
        <rFont val="Calibri"/>
        <family val="2"/>
      </rPr>
      <t>103,53</t>
    </r>
  </si>
  <si>
    <r>
      <rPr>
        <sz val="11"/>
        <rFont val="Calibri"/>
        <family val="2"/>
      </rPr>
      <t>519,89</t>
    </r>
  </si>
  <si>
    <r>
      <rPr>
        <sz val="11"/>
        <rFont val="Calibri"/>
        <family val="2"/>
      </rPr>
      <t xml:space="preserve">2
</t>
    </r>
    <r>
      <rPr>
        <sz val="11"/>
        <rFont val="Calibri"/>
        <family val="2"/>
      </rPr>
      <t>3</t>
    </r>
  </si>
  <si>
    <r>
      <rPr>
        <sz val="11"/>
        <rFont val="Calibri"/>
        <family val="2"/>
      </rPr>
      <t>112,55</t>
    </r>
  </si>
  <si>
    <r>
      <rPr>
        <sz val="11"/>
        <rFont val="Calibri"/>
        <family val="2"/>
      </rPr>
      <t>43,31</t>
    </r>
  </si>
  <si>
    <r>
      <rPr>
        <sz val="11"/>
        <rFont val="Calibri"/>
        <family val="2"/>
      </rPr>
      <t>72,44</t>
    </r>
  </si>
  <si>
    <r>
      <rPr>
        <sz val="11"/>
        <rFont val="Calibri"/>
        <family val="2"/>
      </rPr>
      <t>196,83</t>
    </r>
  </si>
  <si>
    <r>
      <rPr>
        <sz val="11"/>
        <rFont val="Calibri"/>
        <family val="2"/>
      </rPr>
      <t xml:space="preserve">2
</t>
    </r>
    <r>
      <rPr>
        <sz val="11"/>
        <rFont val="Calibri"/>
        <family val="2"/>
      </rPr>
      <t>4</t>
    </r>
  </si>
  <si>
    <r>
      <rPr>
        <sz val="11"/>
        <rFont val="Calibri"/>
        <family val="2"/>
      </rPr>
      <t>Tarbja tehisjärve rand</t>
    </r>
  </si>
  <si>
    <r>
      <rPr>
        <sz val="11"/>
        <rFont val="Calibri"/>
        <family val="2"/>
      </rPr>
      <t>50,69</t>
    </r>
  </si>
  <si>
    <r>
      <rPr>
        <sz val="11"/>
        <rFont val="Calibri"/>
        <family val="2"/>
      </rPr>
      <t>26,27</t>
    </r>
  </si>
  <si>
    <r>
      <rPr>
        <sz val="11"/>
        <rFont val="Calibri"/>
        <family val="2"/>
      </rPr>
      <t>40,28</t>
    </r>
  </si>
  <si>
    <r>
      <rPr>
        <sz val="11"/>
        <rFont val="Calibri"/>
        <family val="2"/>
      </rPr>
      <t>73,66</t>
    </r>
  </si>
  <si>
    <r>
      <rPr>
        <sz val="11"/>
        <rFont val="Calibri"/>
        <family val="2"/>
      </rPr>
      <t xml:space="preserve">2
</t>
    </r>
    <r>
      <rPr>
        <sz val="11"/>
        <rFont val="Calibri"/>
        <family val="2"/>
      </rPr>
      <t>5</t>
    </r>
  </si>
  <si>
    <r>
      <rPr>
        <sz val="11"/>
        <rFont val="Calibri"/>
        <family val="2"/>
      </rPr>
      <t>456,34</t>
    </r>
  </si>
  <si>
    <r>
      <rPr>
        <sz val="11"/>
        <rFont val="Calibri"/>
        <family val="2"/>
      </rPr>
      <t>182,34</t>
    </r>
  </si>
  <si>
    <r>
      <rPr>
        <sz val="11"/>
        <rFont val="Calibri"/>
        <family val="2"/>
      </rPr>
      <t>320,87</t>
    </r>
  </si>
  <si>
    <r>
      <rPr>
        <sz val="11"/>
        <rFont val="Calibri"/>
        <family val="2"/>
      </rPr>
      <t>838,27</t>
    </r>
  </si>
  <si>
    <r>
      <rPr>
        <sz val="11"/>
        <rFont val="Calibri"/>
        <family val="2"/>
      </rPr>
      <t xml:space="preserve">2
</t>
    </r>
    <r>
      <rPr>
        <sz val="11"/>
        <rFont val="Calibri"/>
        <family val="2"/>
      </rPr>
      <t>6</t>
    </r>
  </si>
  <si>
    <r>
      <rPr>
        <sz val="11"/>
        <rFont val="Calibri"/>
        <family val="2"/>
      </rPr>
      <t>Väinjärve rand</t>
    </r>
  </si>
  <si>
    <r>
      <rPr>
        <sz val="11"/>
        <rFont val="Calibri"/>
        <family val="2"/>
      </rPr>
      <t>70,22</t>
    </r>
  </si>
  <si>
    <r>
      <rPr>
        <sz val="11"/>
        <rFont val="Calibri"/>
        <family val="2"/>
      </rPr>
      <t>20,35</t>
    </r>
  </si>
  <si>
    <r>
      <rPr>
        <sz val="11"/>
        <rFont val="Calibri"/>
        <family val="2"/>
      </rPr>
      <t>30,90</t>
    </r>
  </si>
  <si>
    <r>
      <rPr>
        <sz val="11"/>
        <rFont val="Calibri"/>
        <family val="2"/>
      </rPr>
      <t>113,17</t>
    </r>
  </si>
  <si>
    <r>
      <rPr>
        <sz val="11"/>
        <rFont val="Calibri"/>
        <family val="2"/>
      </rPr>
      <t xml:space="preserve">2
</t>
    </r>
    <r>
      <rPr>
        <sz val="11"/>
        <rFont val="Calibri"/>
        <family val="2"/>
      </rPr>
      <t>7</t>
    </r>
  </si>
  <si>
    <r>
      <rPr>
        <sz val="11"/>
        <rFont val="Calibri"/>
        <family val="2"/>
      </rPr>
      <t>Läänemaa</t>
    </r>
  </si>
  <si>
    <r>
      <rPr>
        <sz val="11"/>
        <rFont val="Calibri"/>
        <family val="2"/>
      </rPr>
      <t>Paralepa rand</t>
    </r>
  </si>
  <si>
    <r>
      <rPr>
        <sz val="11"/>
        <rFont val="Calibri"/>
        <family val="2"/>
      </rPr>
      <t>42,56</t>
    </r>
  </si>
  <si>
    <r>
      <rPr>
        <sz val="11"/>
        <rFont val="Calibri"/>
        <family val="2"/>
      </rPr>
      <t>34,92</t>
    </r>
  </si>
  <si>
    <r>
      <rPr>
        <sz val="11"/>
        <rFont val="Calibri"/>
        <family val="2"/>
      </rPr>
      <t>57,43</t>
    </r>
  </si>
  <si>
    <r>
      <rPr>
        <sz val="11"/>
        <rFont val="Calibri"/>
        <family val="2"/>
      </rPr>
      <t>63,72</t>
    </r>
  </si>
  <si>
    <r>
      <rPr>
        <sz val="11"/>
        <rFont val="Calibri"/>
        <family val="2"/>
      </rPr>
      <t xml:space="preserve">2
</t>
    </r>
    <r>
      <rPr>
        <sz val="11"/>
        <rFont val="Calibri"/>
        <family val="2"/>
      </rPr>
      <t>8</t>
    </r>
  </si>
  <si>
    <r>
      <rPr>
        <sz val="11"/>
        <rFont val="Calibri"/>
        <family val="2"/>
      </rPr>
      <t>Roosta rand</t>
    </r>
  </si>
  <si>
    <r>
      <rPr>
        <sz val="11"/>
        <rFont val="Calibri"/>
        <family val="2"/>
      </rPr>
      <t>130,24</t>
    </r>
  </si>
  <si>
    <r>
      <rPr>
        <sz val="11"/>
        <rFont val="Calibri"/>
        <family val="2"/>
      </rPr>
      <t>28,64</t>
    </r>
  </si>
  <si>
    <r>
      <rPr>
        <sz val="11"/>
        <rFont val="Calibri"/>
        <family val="2"/>
      </rPr>
      <t>51,39</t>
    </r>
  </si>
  <si>
    <r>
      <rPr>
        <sz val="11"/>
        <rFont val="Calibri"/>
        <family val="2"/>
      </rPr>
      <t>271,88</t>
    </r>
  </si>
  <si>
    <r>
      <rPr>
        <sz val="11"/>
        <rFont val="Calibri"/>
        <family val="2"/>
      </rPr>
      <t xml:space="preserve">2
</t>
    </r>
    <r>
      <rPr>
        <sz val="11"/>
        <rFont val="Calibri"/>
        <family val="2"/>
      </rPr>
      <t>9</t>
    </r>
  </si>
  <si>
    <r>
      <rPr>
        <sz val="11"/>
        <rFont val="Calibri"/>
        <family val="2"/>
      </rPr>
      <t>Vasikaholmi rand</t>
    </r>
  </si>
  <si>
    <r>
      <rPr>
        <sz val="11"/>
        <rFont val="Calibri"/>
        <family val="2"/>
      </rPr>
      <t>47,75</t>
    </r>
  </si>
  <si>
    <r>
      <rPr>
        <sz val="11"/>
        <rFont val="Calibri"/>
        <family val="2"/>
      </rPr>
      <t>34,24</t>
    </r>
  </si>
  <si>
    <r>
      <rPr>
        <sz val="11"/>
        <rFont val="Calibri"/>
        <family val="2"/>
      </rPr>
      <t>56,35</t>
    </r>
  </si>
  <si>
    <r>
      <rPr>
        <sz val="11"/>
        <rFont val="Calibri"/>
        <family val="2"/>
      </rPr>
      <t>74,58</t>
    </r>
  </si>
  <si>
    <r>
      <rPr>
        <sz val="11"/>
        <rFont val="Calibri"/>
        <family val="2"/>
      </rPr>
      <t xml:space="preserve">3
</t>
    </r>
    <r>
      <rPr>
        <sz val="11"/>
        <rFont val="Calibri"/>
        <family val="2"/>
      </rPr>
      <t>0</t>
    </r>
  </si>
  <si>
    <r>
      <rPr>
        <sz val="11"/>
        <rFont val="Calibri"/>
        <family val="2"/>
      </rPr>
      <t>Lääne- Virumaa</t>
    </r>
  </si>
  <si>
    <r>
      <rPr>
        <sz val="11"/>
        <rFont val="Calibri"/>
        <family val="2"/>
      </rPr>
      <t>Kunda rand</t>
    </r>
  </si>
  <si>
    <r>
      <rPr>
        <sz val="11"/>
        <rFont val="Calibri"/>
        <family val="2"/>
      </rPr>
      <t>146,67</t>
    </r>
  </si>
  <si>
    <r>
      <rPr>
        <sz val="11"/>
        <rFont val="Calibri"/>
        <family val="2"/>
      </rPr>
      <t>55,43</t>
    </r>
  </si>
  <si>
    <r>
      <rPr>
        <sz val="11"/>
        <rFont val="Calibri"/>
        <family val="2"/>
      </rPr>
      <t>78,42</t>
    </r>
  </si>
  <si>
    <r>
      <rPr>
        <sz val="11"/>
        <rFont val="Calibri"/>
        <family val="2"/>
      </rPr>
      <t>206,89</t>
    </r>
  </si>
  <si>
    <r>
      <rPr>
        <sz val="11"/>
        <rFont val="Calibri"/>
        <family val="2"/>
      </rPr>
      <t xml:space="preserve">3
</t>
    </r>
    <r>
      <rPr>
        <sz val="11"/>
        <rFont val="Calibri"/>
        <family val="2"/>
      </rPr>
      <t>1</t>
    </r>
  </si>
  <si>
    <r>
      <rPr>
        <sz val="11"/>
        <rFont val="Calibri"/>
        <family val="2"/>
      </rPr>
      <t>Võsu rand</t>
    </r>
  </si>
  <si>
    <r>
      <rPr>
        <sz val="11"/>
        <rFont val="Calibri"/>
        <family val="2"/>
      </rPr>
      <t>99,74</t>
    </r>
  </si>
  <si>
    <r>
      <rPr>
        <sz val="11"/>
        <rFont val="Calibri"/>
        <family val="2"/>
      </rPr>
      <t>33,38</t>
    </r>
  </si>
  <si>
    <r>
      <rPr>
        <sz val="11"/>
        <rFont val="Calibri"/>
        <family val="2"/>
      </rPr>
      <t>43,86</t>
    </r>
  </si>
  <si>
    <r>
      <rPr>
        <sz val="11"/>
        <rFont val="Calibri"/>
        <family val="2"/>
      </rPr>
      <t>136,77</t>
    </r>
  </si>
  <si>
    <r>
      <rPr>
        <sz val="11"/>
        <rFont val="Calibri"/>
        <family val="2"/>
      </rPr>
      <t xml:space="preserve">3
</t>
    </r>
    <r>
      <rPr>
        <sz val="11"/>
        <rFont val="Calibri"/>
        <family val="2"/>
      </rPr>
      <t>2</t>
    </r>
  </si>
  <si>
    <r>
      <rPr>
        <sz val="11"/>
        <rFont val="Calibri"/>
        <family val="2"/>
      </rPr>
      <t>Põlvamaa</t>
    </r>
  </si>
  <si>
    <r>
      <rPr>
        <sz val="11"/>
        <rFont val="Calibri"/>
        <family val="2"/>
      </rPr>
      <t>Põlva rand</t>
    </r>
  </si>
  <si>
    <r>
      <rPr>
        <sz val="11"/>
        <rFont val="Calibri"/>
        <family val="2"/>
      </rPr>
      <t xml:space="preserve">Ei saa hinnata, puuduvad 2021. a hooaja
</t>
    </r>
    <r>
      <rPr>
        <sz val="11"/>
        <rFont val="Calibri"/>
        <family val="2"/>
      </rPr>
      <t>andmed</t>
    </r>
  </si>
  <si>
    <r>
      <rPr>
        <sz val="11"/>
        <rFont val="Calibri"/>
        <family val="2"/>
      </rPr>
      <t xml:space="preserve">3
</t>
    </r>
    <r>
      <rPr>
        <sz val="11"/>
        <rFont val="Calibri"/>
        <family val="2"/>
      </rPr>
      <t>3</t>
    </r>
  </si>
  <si>
    <r>
      <rPr>
        <sz val="11"/>
        <rFont val="Calibri"/>
        <family val="2"/>
      </rPr>
      <t>Pärnumaa</t>
    </r>
  </si>
  <si>
    <r>
      <rPr>
        <sz val="11"/>
        <rFont val="Calibri"/>
        <family val="2"/>
      </rPr>
      <t>Kabli rand</t>
    </r>
  </si>
  <si>
    <r>
      <rPr>
        <sz val="11"/>
        <rFont val="Calibri"/>
        <family val="2"/>
      </rPr>
      <t>153,24</t>
    </r>
  </si>
  <si>
    <r>
      <rPr>
        <sz val="11"/>
        <rFont val="Calibri"/>
        <family val="2"/>
      </rPr>
      <t>33,12</t>
    </r>
  </si>
  <si>
    <r>
      <rPr>
        <sz val="11"/>
        <rFont val="Calibri"/>
        <family val="2"/>
      </rPr>
      <t>60,76</t>
    </r>
  </si>
  <si>
    <r>
      <rPr>
        <sz val="11"/>
        <rFont val="Calibri"/>
        <family val="2"/>
      </rPr>
      <t>303,73</t>
    </r>
  </si>
  <si>
    <r>
      <rPr>
        <sz val="11"/>
        <rFont val="Calibri"/>
        <family val="2"/>
      </rPr>
      <t xml:space="preserve">3
</t>
    </r>
    <r>
      <rPr>
        <sz val="11"/>
        <rFont val="Calibri"/>
        <family val="2"/>
      </rPr>
      <t>4</t>
    </r>
  </si>
  <si>
    <r>
      <rPr>
        <sz val="11"/>
        <rFont val="Calibri"/>
        <family val="2"/>
      </rPr>
      <t>Mai rand</t>
    </r>
  </si>
  <si>
    <r>
      <rPr>
        <sz val="11"/>
        <rFont val="Calibri"/>
        <family val="2"/>
      </rPr>
      <t>476,49</t>
    </r>
  </si>
  <si>
    <r>
      <rPr>
        <sz val="11"/>
        <rFont val="Calibri"/>
        <family val="2"/>
      </rPr>
      <t>182,48</t>
    </r>
  </si>
  <si>
    <r>
      <rPr>
        <sz val="11"/>
        <rFont val="Calibri"/>
        <family val="2"/>
      </rPr>
      <t>344,43</t>
    </r>
  </si>
  <si>
    <r>
      <rPr>
        <sz val="11"/>
        <rFont val="Calibri"/>
        <family val="2"/>
      </rPr>
      <t>857,20</t>
    </r>
  </si>
  <si>
    <r>
      <rPr>
        <sz val="11"/>
        <rFont val="Calibri"/>
        <family val="2"/>
      </rPr>
      <t xml:space="preserve">3
</t>
    </r>
    <r>
      <rPr>
        <sz val="11"/>
        <rFont val="Calibri"/>
        <family val="2"/>
      </rPr>
      <t>5</t>
    </r>
  </si>
  <si>
    <r>
      <rPr>
        <sz val="11"/>
        <rFont val="Calibri"/>
        <family val="2"/>
      </rPr>
      <t>Pärnu Keskrand</t>
    </r>
  </si>
  <si>
    <r>
      <rPr>
        <sz val="11"/>
        <rFont val="Calibri"/>
        <family val="2"/>
      </rPr>
      <t>236,11</t>
    </r>
  </si>
  <si>
    <r>
      <rPr>
        <sz val="11"/>
        <rFont val="Calibri"/>
        <family val="2"/>
      </rPr>
      <t>67,33</t>
    </r>
  </si>
  <si>
    <r>
      <rPr>
        <sz val="11"/>
        <rFont val="Calibri"/>
        <family val="2"/>
      </rPr>
      <t>112,02</t>
    </r>
  </si>
  <si>
    <r>
      <rPr>
        <sz val="11"/>
        <rFont val="Calibri"/>
        <family val="2"/>
      </rPr>
      <t>397,77</t>
    </r>
  </si>
  <si>
    <r>
      <rPr>
        <sz val="11"/>
        <rFont val="Calibri"/>
        <family val="2"/>
      </rPr>
      <t xml:space="preserve">3
</t>
    </r>
    <r>
      <rPr>
        <sz val="11"/>
        <rFont val="Calibri"/>
        <family val="2"/>
      </rPr>
      <t>6</t>
    </r>
  </si>
  <si>
    <r>
      <rPr>
        <sz val="11"/>
        <rFont val="Calibri"/>
        <family val="2"/>
      </rPr>
      <t>Vana-Pärnu rand</t>
    </r>
  </si>
  <si>
    <r>
      <rPr>
        <sz val="11"/>
        <rFont val="Calibri"/>
        <family val="2"/>
      </rPr>
      <t>428,37</t>
    </r>
  </si>
  <si>
    <r>
      <rPr>
        <sz val="11"/>
        <rFont val="Calibri"/>
        <family val="2"/>
      </rPr>
      <t>105,29</t>
    </r>
  </si>
  <si>
    <r>
      <rPr>
        <sz val="11"/>
        <rFont val="Calibri"/>
        <family val="2"/>
      </rPr>
      <t>168,32</t>
    </r>
  </si>
  <si>
    <r>
      <rPr>
        <sz val="11"/>
        <rFont val="Calibri"/>
        <family val="2"/>
      </rPr>
      <t>667,19</t>
    </r>
  </si>
  <si>
    <r>
      <rPr>
        <sz val="11"/>
        <rFont val="Calibri"/>
        <family val="2"/>
      </rPr>
      <t xml:space="preserve">3
</t>
    </r>
    <r>
      <rPr>
        <sz val="11"/>
        <rFont val="Calibri"/>
        <family val="2"/>
      </rPr>
      <t>7</t>
    </r>
  </si>
  <si>
    <r>
      <rPr>
        <sz val="11"/>
        <rFont val="Calibri"/>
        <family val="2"/>
      </rPr>
      <t>Saaremaa</t>
    </r>
  </si>
  <si>
    <r>
      <rPr>
        <sz val="11"/>
        <rFont val="Calibri"/>
        <family val="2"/>
      </rPr>
      <t>Kuressaare rand</t>
    </r>
  </si>
  <si>
    <r>
      <rPr>
        <sz val="11"/>
        <rFont val="Calibri"/>
        <family val="2"/>
      </rPr>
      <t>37,86</t>
    </r>
  </si>
  <si>
    <r>
      <rPr>
        <sz val="11"/>
        <rFont val="Calibri"/>
        <family val="2"/>
      </rPr>
      <t>24,63</t>
    </r>
  </si>
  <si>
    <r>
      <rPr>
        <sz val="11"/>
        <rFont val="Calibri"/>
        <family val="2"/>
      </rPr>
      <t>39,56</t>
    </r>
  </si>
  <si>
    <r>
      <rPr>
        <sz val="11"/>
        <rFont val="Calibri"/>
        <family val="2"/>
      </rPr>
      <t>59,13</t>
    </r>
  </si>
  <si>
    <r>
      <rPr>
        <sz val="11"/>
        <rFont val="Calibri"/>
        <family val="2"/>
      </rPr>
      <t xml:space="preserve">3
</t>
    </r>
    <r>
      <rPr>
        <sz val="11"/>
        <rFont val="Calibri"/>
        <family val="2"/>
      </rPr>
      <t>8</t>
    </r>
  </si>
  <si>
    <r>
      <rPr>
        <sz val="11"/>
        <rFont val="Calibri"/>
        <family val="2"/>
      </rPr>
      <t>Mändjala rand</t>
    </r>
  </si>
  <si>
    <r>
      <rPr>
        <sz val="11"/>
        <rFont val="Calibri"/>
        <family val="2"/>
      </rPr>
      <t xml:space="preserve">VÄGA HEA / </t>
    </r>
    <r>
      <rPr>
        <sz val="11"/>
        <color rgb="FFFF0000"/>
        <rFont val="Calibri"/>
        <family val="2"/>
      </rPr>
      <t xml:space="preserve">PROOVIVÕTU SAGEDUS MITTEVASTAV
</t>
    </r>
    <r>
      <rPr>
        <sz val="11"/>
        <color rgb="FFFF0000"/>
        <rFont val="Calibri"/>
        <family val="2"/>
      </rPr>
      <t>2019. a</t>
    </r>
  </si>
  <si>
    <r>
      <rPr>
        <sz val="11"/>
        <rFont val="Calibri"/>
        <family val="2"/>
      </rPr>
      <t>18,55</t>
    </r>
  </si>
  <si>
    <r>
      <rPr>
        <sz val="11"/>
        <rFont val="Calibri"/>
        <family val="2"/>
      </rPr>
      <t>14,81</t>
    </r>
  </si>
  <si>
    <r>
      <rPr>
        <sz val="11"/>
        <rFont val="Calibri"/>
        <family val="2"/>
      </rPr>
      <t>22,07</t>
    </r>
  </si>
  <si>
    <r>
      <rPr>
        <sz val="11"/>
        <rFont val="Calibri"/>
        <family val="2"/>
      </rPr>
      <t>28,80</t>
    </r>
  </si>
  <si>
    <r>
      <rPr>
        <sz val="11"/>
        <rFont val="Calibri"/>
        <family val="2"/>
      </rPr>
      <t xml:space="preserve">3
</t>
    </r>
    <r>
      <rPr>
        <sz val="11"/>
        <rFont val="Calibri"/>
        <family val="2"/>
      </rPr>
      <t>9</t>
    </r>
  </si>
  <si>
    <r>
      <rPr>
        <sz val="11"/>
        <rFont val="Calibri"/>
        <family val="2"/>
      </rPr>
      <t>Tartumaa</t>
    </r>
  </si>
  <si>
    <r>
      <rPr>
        <sz val="11"/>
        <rFont val="Calibri"/>
        <family val="2"/>
      </rPr>
      <t>Anne kanali rand</t>
    </r>
  </si>
  <si>
    <r>
      <rPr>
        <sz val="11"/>
        <rFont val="Calibri"/>
        <family val="2"/>
      </rPr>
      <t>580,44</t>
    </r>
  </si>
  <si>
    <r>
      <rPr>
        <sz val="11"/>
        <rFont val="Calibri"/>
        <family val="2"/>
      </rPr>
      <t>174,56</t>
    </r>
  </si>
  <si>
    <r>
      <rPr>
        <sz val="11"/>
        <rFont val="Calibri"/>
        <family val="2"/>
      </rPr>
      <t>275,12</t>
    </r>
  </si>
  <si>
    <r>
      <rPr>
        <sz val="11"/>
        <rFont val="Calibri"/>
        <family val="2"/>
      </rPr>
      <t>891,06</t>
    </r>
  </si>
  <si>
    <r>
      <rPr>
        <sz val="11"/>
        <rFont val="Calibri"/>
        <family val="2"/>
      </rPr>
      <t xml:space="preserve">4
</t>
    </r>
    <r>
      <rPr>
        <sz val="11"/>
        <rFont val="Calibri"/>
        <family val="2"/>
      </rPr>
      <t>0</t>
    </r>
  </si>
  <si>
    <r>
      <rPr>
        <sz val="11"/>
        <rFont val="Calibri"/>
        <family val="2"/>
      </rPr>
      <t>108,25</t>
    </r>
  </si>
  <si>
    <r>
      <rPr>
        <sz val="11"/>
        <rFont val="Calibri"/>
        <family val="2"/>
      </rPr>
      <t>112,29</t>
    </r>
  </si>
  <si>
    <r>
      <rPr>
        <sz val="11"/>
        <rFont val="Calibri"/>
        <family val="2"/>
      </rPr>
      <t>153,64</t>
    </r>
  </si>
  <si>
    <r>
      <rPr>
        <sz val="11"/>
        <rFont val="Calibri"/>
        <family val="2"/>
      </rPr>
      <t>144,85</t>
    </r>
  </si>
  <si>
    <r>
      <rPr>
        <sz val="11"/>
        <rFont val="Calibri"/>
        <family val="2"/>
      </rPr>
      <t xml:space="preserve">4
</t>
    </r>
    <r>
      <rPr>
        <sz val="11"/>
        <rFont val="Calibri"/>
        <family val="2"/>
      </rPr>
      <t>1</t>
    </r>
  </si>
  <si>
    <r>
      <rPr>
        <sz val="11"/>
        <rFont val="Calibri"/>
        <family val="2"/>
      </rPr>
      <t>Emajõgi, vabaujula rand</t>
    </r>
  </si>
  <si>
    <r>
      <rPr>
        <sz val="11"/>
        <rFont val="Calibri"/>
        <family val="2"/>
      </rPr>
      <t>86,38</t>
    </r>
  </si>
  <si>
    <r>
      <rPr>
        <sz val="11"/>
        <rFont val="Calibri"/>
        <family val="2"/>
      </rPr>
      <t>100,14</t>
    </r>
  </si>
  <si>
    <r>
      <rPr>
        <sz val="11"/>
        <rFont val="Calibri"/>
        <family val="2"/>
      </rPr>
      <t>127,81</t>
    </r>
  </si>
  <si>
    <r>
      <rPr>
        <sz val="11"/>
        <rFont val="Calibri"/>
        <family val="2"/>
      </rPr>
      <t>114,91</t>
    </r>
  </si>
  <si>
    <r>
      <rPr>
        <sz val="11"/>
        <rFont val="Calibri"/>
        <family val="2"/>
      </rPr>
      <t xml:space="preserve">4
</t>
    </r>
    <r>
      <rPr>
        <sz val="11"/>
        <rFont val="Calibri"/>
        <family val="2"/>
      </rPr>
      <t>2</t>
    </r>
  </si>
  <si>
    <r>
      <rPr>
        <sz val="11"/>
        <rFont val="Calibri"/>
        <family val="2"/>
      </rPr>
      <t>144,98</t>
    </r>
  </si>
  <si>
    <r>
      <rPr>
        <sz val="11"/>
        <rFont val="Calibri"/>
        <family val="2"/>
      </rPr>
      <t>57,70</t>
    </r>
  </si>
  <si>
    <r>
      <rPr>
        <sz val="11"/>
        <rFont val="Calibri"/>
        <family val="2"/>
      </rPr>
      <t>97,79</t>
    </r>
  </si>
  <si>
    <r>
      <rPr>
        <sz val="11"/>
        <rFont val="Calibri"/>
        <family val="2"/>
      </rPr>
      <t>240,23</t>
    </r>
  </si>
  <si>
    <r>
      <rPr>
        <sz val="11"/>
        <rFont val="Calibri"/>
        <family val="2"/>
      </rPr>
      <t xml:space="preserve">4
</t>
    </r>
    <r>
      <rPr>
        <sz val="11"/>
        <rFont val="Calibri"/>
        <family val="2"/>
      </rPr>
      <t>3</t>
    </r>
  </si>
  <si>
    <r>
      <rPr>
        <sz val="11"/>
        <rFont val="Calibri"/>
        <family val="2"/>
      </rPr>
      <t>109,04</t>
    </r>
  </si>
  <si>
    <r>
      <rPr>
        <sz val="11"/>
        <rFont val="Calibri"/>
        <family val="2"/>
      </rPr>
      <t>57,08</t>
    </r>
  </si>
  <si>
    <r>
      <rPr>
        <sz val="11"/>
        <rFont val="Calibri"/>
        <family val="2"/>
      </rPr>
      <t>102,87</t>
    </r>
  </si>
  <si>
    <r>
      <rPr>
        <sz val="11"/>
        <rFont val="Calibri"/>
        <family val="2"/>
      </rPr>
      <t>228,92</t>
    </r>
  </si>
  <si>
    <r>
      <rPr>
        <sz val="11"/>
        <rFont val="Calibri"/>
        <family val="2"/>
      </rPr>
      <t xml:space="preserve">4
</t>
    </r>
    <r>
      <rPr>
        <sz val="11"/>
        <rFont val="Calibri"/>
        <family val="2"/>
      </rPr>
      <t>4</t>
    </r>
  </si>
  <si>
    <r>
      <rPr>
        <sz val="11"/>
        <rFont val="Calibri"/>
        <family val="2"/>
      </rPr>
      <t>Saadjärve Tabivere supluskoht</t>
    </r>
  </si>
  <si>
    <r>
      <rPr>
        <sz val="11"/>
        <rFont val="Calibri"/>
        <family val="2"/>
      </rPr>
      <t>72,70</t>
    </r>
  </si>
  <si>
    <r>
      <rPr>
        <sz val="11"/>
        <rFont val="Calibri"/>
        <family val="2"/>
      </rPr>
      <t>20,15</t>
    </r>
  </si>
  <si>
    <r>
      <rPr>
        <sz val="11"/>
        <rFont val="Calibri"/>
        <family val="2"/>
      </rPr>
      <t>32,59</t>
    </r>
  </si>
  <si>
    <r>
      <rPr>
        <sz val="11"/>
        <rFont val="Calibri"/>
        <family val="2"/>
      </rPr>
      <t>135,01</t>
    </r>
  </si>
  <si>
    <r>
      <rPr>
        <sz val="11"/>
        <rFont val="Calibri"/>
        <family val="2"/>
      </rPr>
      <t xml:space="preserve">4
</t>
    </r>
    <r>
      <rPr>
        <sz val="11"/>
        <rFont val="Calibri"/>
        <family val="2"/>
      </rPr>
      <t>5</t>
    </r>
  </si>
  <si>
    <r>
      <rPr>
        <sz val="11"/>
        <rFont val="Calibri"/>
        <family val="2"/>
      </rPr>
      <t>Verevi järve rand</t>
    </r>
  </si>
  <si>
    <r>
      <rPr>
        <sz val="11"/>
        <rFont val="Calibri"/>
        <family val="2"/>
      </rPr>
      <t>114,33</t>
    </r>
  </si>
  <si>
    <r>
      <rPr>
        <sz val="11"/>
        <rFont val="Calibri"/>
        <family val="2"/>
      </rPr>
      <t>48,83</t>
    </r>
  </si>
  <si>
    <r>
      <rPr>
        <sz val="11"/>
        <rFont val="Calibri"/>
        <family val="2"/>
      </rPr>
      <t>84,69</t>
    </r>
  </si>
  <si>
    <r>
      <rPr>
        <sz val="11"/>
        <rFont val="Calibri"/>
        <family val="2"/>
      </rPr>
      <t>180,41</t>
    </r>
  </si>
  <si>
    <r>
      <rPr>
        <sz val="11"/>
        <rFont val="Calibri"/>
        <family val="2"/>
      </rPr>
      <t xml:space="preserve">4
</t>
    </r>
    <r>
      <rPr>
        <sz val="11"/>
        <rFont val="Calibri"/>
        <family val="2"/>
      </rPr>
      <t>6</t>
    </r>
  </si>
  <si>
    <r>
      <rPr>
        <sz val="11"/>
        <rFont val="Calibri"/>
        <family val="2"/>
      </rPr>
      <t>Valgamaa</t>
    </r>
  </si>
  <si>
    <r>
      <rPr>
        <sz val="11"/>
        <rFont val="Calibri"/>
        <family val="2"/>
      </rPr>
      <t>Pedeli puhkeala rand</t>
    </r>
  </si>
  <si>
    <r>
      <rPr>
        <sz val="11"/>
        <rFont val="Arial"/>
        <family val="2"/>
      </rPr>
      <t xml:space="preserve">Ei saa hinnata,
</t>
    </r>
    <r>
      <rPr>
        <sz val="11"/>
        <rFont val="Arial"/>
        <family val="2"/>
      </rPr>
      <t>puuduvad 2022. a</t>
    </r>
  </si>
  <si>
    <r>
      <rPr>
        <sz val="11"/>
        <rFont val="Calibri"/>
        <family val="2"/>
      </rPr>
      <t xml:space="preserve">4
</t>
    </r>
    <r>
      <rPr>
        <sz val="11"/>
        <rFont val="Calibri"/>
        <family val="2"/>
      </rPr>
      <t>7</t>
    </r>
  </si>
  <si>
    <r>
      <rPr>
        <sz val="11"/>
        <rFont val="Calibri"/>
        <family val="2"/>
      </rPr>
      <t>12,58</t>
    </r>
  </si>
  <si>
    <r>
      <rPr>
        <sz val="11"/>
        <rFont val="Calibri"/>
        <family val="2"/>
      </rPr>
      <t>23,62</t>
    </r>
  </si>
  <si>
    <r>
      <rPr>
        <sz val="11"/>
        <rFont val="Calibri"/>
        <family val="2"/>
      </rPr>
      <t>36,97</t>
    </r>
  </si>
  <si>
    <r>
      <rPr>
        <sz val="11"/>
        <rFont val="Calibri"/>
        <family val="2"/>
      </rPr>
      <t>17,39</t>
    </r>
  </si>
  <si>
    <r>
      <rPr>
        <sz val="11"/>
        <rFont val="Calibri"/>
        <family val="2"/>
      </rPr>
      <t xml:space="preserve">4
</t>
    </r>
    <r>
      <rPr>
        <sz val="11"/>
        <rFont val="Calibri"/>
        <family val="2"/>
      </rPr>
      <t>8</t>
    </r>
  </si>
  <si>
    <r>
      <rPr>
        <sz val="11"/>
        <rFont val="Calibri"/>
        <family val="2"/>
      </rPr>
      <t>Riiska järve rand</t>
    </r>
  </si>
  <si>
    <r>
      <rPr>
        <sz val="11"/>
        <rFont val="Calibri"/>
        <family val="2"/>
      </rPr>
      <t>28,81</t>
    </r>
  </si>
  <si>
    <r>
      <rPr>
        <sz val="11"/>
        <rFont val="Calibri"/>
        <family val="2"/>
      </rPr>
      <t>18,95</t>
    </r>
  </si>
  <si>
    <r>
      <rPr>
        <sz val="11"/>
        <rFont val="Calibri"/>
        <family val="2"/>
      </rPr>
      <t>24,57</t>
    </r>
  </si>
  <si>
    <r>
      <rPr>
        <sz val="11"/>
        <rFont val="Calibri"/>
        <family val="2"/>
      </rPr>
      <t>50,34</t>
    </r>
  </si>
  <si>
    <r>
      <rPr>
        <sz val="11"/>
        <rFont val="Calibri"/>
        <family val="2"/>
      </rPr>
      <t xml:space="preserve">4
</t>
    </r>
    <r>
      <rPr>
        <sz val="11"/>
        <rFont val="Calibri"/>
        <family val="2"/>
      </rPr>
      <t>9</t>
    </r>
  </si>
  <si>
    <r>
      <rPr>
        <sz val="11"/>
        <rFont val="Calibri"/>
        <family val="2"/>
      </rPr>
      <t>Vanamõisa järve rand</t>
    </r>
  </si>
  <si>
    <r>
      <rPr>
        <sz val="11"/>
        <rFont val="Calibri"/>
        <family val="2"/>
      </rPr>
      <t>13,08</t>
    </r>
  </si>
  <si>
    <r>
      <rPr>
        <sz val="11"/>
        <rFont val="Calibri"/>
        <family val="2"/>
      </rPr>
      <t>9,65</t>
    </r>
  </si>
  <si>
    <r>
      <rPr>
        <sz val="11"/>
        <rFont val="Calibri"/>
        <family val="2"/>
      </rPr>
      <t>13,88</t>
    </r>
  </si>
  <si>
    <r>
      <rPr>
        <sz val="11"/>
        <rFont val="Calibri"/>
        <family val="2"/>
      </rPr>
      <t>19,57</t>
    </r>
  </si>
  <si>
    <r>
      <rPr>
        <sz val="11"/>
        <rFont val="Calibri"/>
        <family val="2"/>
      </rPr>
      <t xml:space="preserve">5
</t>
    </r>
    <r>
      <rPr>
        <sz val="11"/>
        <rFont val="Calibri"/>
        <family val="2"/>
      </rPr>
      <t>0</t>
    </r>
  </si>
  <si>
    <r>
      <rPr>
        <sz val="11"/>
        <rFont val="Calibri"/>
        <family val="2"/>
      </rPr>
      <t xml:space="preserve">Viljandima
</t>
    </r>
    <r>
      <rPr>
        <sz val="11"/>
        <rFont val="Calibri"/>
        <family val="2"/>
      </rPr>
      <t>a</t>
    </r>
  </si>
  <si>
    <r>
      <rPr>
        <sz val="11"/>
        <rFont val="Calibri"/>
        <family val="2"/>
      </rPr>
      <t>Paala rand</t>
    </r>
  </si>
  <si>
    <r>
      <rPr>
        <sz val="11"/>
        <rFont val="Calibri"/>
        <family val="2"/>
      </rPr>
      <t>172,41</t>
    </r>
  </si>
  <si>
    <r>
      <rPr>
        <sz val="11"/>
        <rFont val="Calibri"/>
        <family val="2"/>
      </rPr>
      <t>91,52</t>
    </r>
  </si>
  <si>
    <r>
      <rPr>
        <sz val="11"/>
        <rFont val="Calibri"/>
        <family val="2"/>
      </rPr>
      <t>146,58</t>
    </r>
  </si>
  <si>
    <r>
      <rPr>
        <sz val="11"/>
        <rFont val="Calibri"/>
        <family val="2"/>
      </rPr>
      <t>309,03</t>
    </r>
  </si>
  <si>
    <r>
      <rPr>
        <sz val="11"/>
        <rFont val="Calibri"/>
        <family val="2"/>
      </rPr>
      <t xml:space="preserve">5
</t>
    </r>
    <r>
      <rPr>
        <sz val="11"/>
        <rFont val="Calibri"/>
        <family val="2"/>
      </rPr>
      <t>1</t>
    </r>
  </si>
  <si>
    <r>
      <rPr>
        <sz val="11"/>
        <rFont val="Calibri"/>
        <family val="2"/>
      </rPr>
      <t>Viljandima a</t>
    </r>
  </si>
  <si>
    <r>
      <rPr>
        <sz val="11"/>
        <rFont val="Calibri"/>
        <family val="2"/>
      </rPr>
      <t>Viljandi järve rand</t>
    </r>
  </si>
  <si>
    <r>
      <rPr>
        <sz val="11"/>
        <rFont val="Calibri"/>
        <family val="2"/>
      </rPr>
      <t>78,78</t>
    </r>
  </si>
  <si>
    <r>
      <rPr>
        <sz val="11"/>
        <rFont val="Calibri"/>
        <family val="2"/>
      </rPr>
      <t>56,15</t>
    </r>
  </si>
  <si>
    <r>
      <rPr>
        <sz val="11"/>
        <rFont val="Calibri"/>
        <family val="2"/>
      </rPr>
      <t>96,75</t>
    </r>
  </si>
  <si>
    <r>
      <rPr>
        <sz val="11"/>
        <rFont val="Calibri"/>
        <family val="2"/>
      </rPr>
      <t>134,88</t>
    </r>
  </si>
  <si>
    <r>
      <rPr>
        <sz val="11"/>
        <rFont val="Calibri"/>
        <family val="2"/>
      </rPr>
      <t xml:space="preserve">5
</t>
    </r>
    <r>
      <rPr>
        <sz val="11"/>
        <rFont val="Calibri"/>
        <family val="2"/>
      </rPr>
      <t>2</t>
    </r>
  </si>
  <si>
    <r>
      <rPr>
        <sz val="11"/>
        <rFont val="Calibri"/>
        <family val="2"/>
      </rPr>
      <t>Võrumaa</t>
    </r>
  </si>
  <si>
    <r>
      <rPr>
        <sz val="11"/>
        <rFont val="Calibri"/>
        <family val="2"/>
      </rPr>
      <t>Kubija rand</t>
    </r>
  </si>
  <si>
    <r>
      <rPr>
        <sz val="11"/>
        <rFont val="Calibri"/>
        <family val="2"/>
      </rPr>
      <t>24,62</t>
    </r>
  </si>
  <si>
    <r>
      <rPr>
        <sz val="11"/>
        <rFont val="Calibri"/>
        <family val="2"/>
      </rPr>
      <t>6,35</t>
    </r>
  </si>
  <si>
    <r>
      <rPr>
        <sz val="11"/>
        <rFont val="Calibri"/>
        <family val="2"/>
      </rPr>
      <t>8,79</t>
    </r>
  </si>
  <si>
    <r>
      <rPr>
        <sz val="11"/>
        <rFont val="Calibri"/>
        <family val="2"/>
      </rPr>
      <t>36,96</t>
    </r>
  </si>
  <si>
    <r>
      <rPr>
        <sz val="11"/>
        <rFont val="Calibri"/>
        <family val="2"/>
      </rPr>
      <t xml:space="preserve">5
</t>
    </r>
    <r>
      <rPr>
        <sz val="11"/>
        <rFont val="Calibri"/>
        <family val="2"/>
      </rPr>
      <t>3</t>
    </r>
  </si>
  <si>
    <r>
      <rPr>
        <sz val="11"/>
        <rFont val="Calibri"/>
        <family val="2"/>
      </rPr>
      <t>Tamula rand</t>
    </r>
  </si>
  <si>
    <r>
      <rPr>
        <sz val="11"/>
        <rFont val="Calibri"/>
        <family val="2"/>
      </rPr>
      <t>46,96</t>
    </r>
  </si>
  <si>
    <r>
      <rPr>
        <sz val="11"/>
        <rFont val="Calibri"/>
        <family val="2"/>
      </rPr>
      <t>23,91</t>
    </r>
  </si>
  <si>
    <r>
      <rPr>
        <sz val="11"/>
        <rFont val="Calibri"/>
        <family val="2"/>
      </rPr>
      <t>40,22</t>
    </r>
  </si>
  <si>
    <r>
      <rPr>
        <sz val="11"/>
        <rFont val="Calibri"/>
        <family val="2"/>
      </rPr>
      <t>90,29</t>
    </r>
  </si>
  <si>
    <r>
      <rPr>
        <sz val="11"/>
        <rFont val="Calibri"/>
        <family val="2"/>
      </rPr>
      <t xml:space="preserve">5
</t>
    </r>
    <r>
      <rPr>
        <sz val="11"/>
        <rFont val="Calibri"/>
        <family val="2"/>
      </rPr>
      <t>4</t>
    </r>
  </si>
  <si>
    <r>
      <rPr>
        <sz val="11"/>
        <rFont val="Calibri"/>
        <family val="2"/>
      </rPr>
      <t>Värska Sanatooriumi rand</t>
    </r>
  </si>
  <si>
    <r>
      <rPr>
        <sz val="11"/>
        <rFont val="Calibri"/>
        <family val="2"/>
      </rPr>
      <t>11,07</t>
    </r>
  </si>
  <si>
    <r>
      <rPr>
        <sz val="11"/>
        <rFont val="Calibri"/>
        <family val="2"/>
      </rPr>
      <t>15,64</t>
    </r>
  </si>
  <si>
    <r>
      <rPr>
        <sz val="11"/>
        <rFont val="Calibri"/>
        <family val="2"/>
      </rPr>
      <t>22,71</t>
    </r>
  </si>
  <si>
    <r>
      <rPr>
        <sz val="11"/>
        <rFont val="Calibri"/>
        <family val="2"/>
      </rPr>
      <t>16,38</t>
    </r>
  </si>
  <si>
    <r>
      <rPr>
        <sz val="11"/>
        <rFont val="Calibri"/>
        <family val="2"/>
      </rPr>
      <t xml:space="preserve">2022.  aastal  klassifitseeriti  enamus  supluskohti  (36)  klassi  „väga  hea”,  13  klassi  „hea”  ja  3  klassi
</t>
    </r>
    <r>
      <rPr>
        <sz val="11"/>
        <rFont val="Calibri"/>
        <family val="2"/>
      </rPr>
      <t>„piisav”.  Proovivõtu  sagedus  ei  vastanud  Saaremaa  Mändjala  rannas.  Mändjala  rannas  jäi  2019.  a võtmata augustikuu proov.   Kolme supluskoha Liimala, Põlva ja Pedeli ranna veekvaliteeti ei saanud hinnata  kuna  puudus  üks  või  enam  proovi.  Liimala  rannas  on  võtma  jäänud  2019.  aastal  juunikuu proov.  Põlva  paisjärve  rand  oli  suletud  2021.  aastal,  seoses  silla  renoveerimise  ja  veelauapargi ehitusega,  seoses  sellega  oli  järve  veetase  alandatud.  2022.  aasta  suvel  toimusid  Valgas  Pedeli paisjärve puhastustööd, mille tõttu suplemine seal ei olnud võimalik ning suplusvee proove ei võetud.</t>
    </r>
  </si>
  <si>
    <r>
      <rPr>
        <sz val="11"/>
        <rFont val="Calibri"/>
        <family val="2"/>
      </rPr>
      <t xml:space="preserve">Võrreldes 2021. aastaga muutus 2022. aastal kaheksa supluskoha klass – nelja oma (Haabneeme rand,
</t>
    </r>
    <r>
      <rPr>
        <sz val="11"/>
        <rFont val="Calibri"/>
        <family val="2"/>
      </rPr>
      <t>Vasikaholmi rand, Narva-Jõesuu rand, Kabli rand ja Vana-Pärnu rand) paremaks ja nelja (Vääna-Jõesuu rand, Narva-Jõesuu rand, Sillamäe rand ja Roosta rand) halvemaks. Vana-Pärnu ranna kvaliteediklass muutus "halvast" "piisavaks".</t>
    </r>
  </si>
  <si>
    <r>
      <rPr>
        <sz val="11"/>
        <rFont val="Calibri"/>
        <family val="2"/>
      </rPr>
      <t xml:space="preserve">Jätkuvalt   kuulub   Pärnus   asuva   Raeküla   ranna   veekvaliteet   "Halba"   klassi,  mille   tõttu  on   seal
</t>
    </r>
    <r>
      <rPr>
        <sz val="11"/>
        <rFont val="Calibri"/>
        <family val="2"/>
      </rPr>
      <t>kehtestatud alates 2022. a hooajast alaline soovitus mitte supelda.</t>
    </r>
  </si>
  <si>
    <r>
      <t xml:space="preserve">Supluskohtade suplusvee kvaliteediklassid ja protsentiilide väärtused </t>
    </r>
    <r>
      <rPr>
        <b/>
        <u/>
        <sz val="14"/>
        <color theme="1"/>
        <rFont val="Calibri"/>
        <family val="2"/>
        <charset val="186"/>
        <scheme val="minor"/>
      </rPr>
      <t>2022. a</t>
    </r>
    <r>
      <rPr>
        <u/>
        <sz val="14"/>
        <color theme="1"/>
        <rFont val="Calibri"/>
        <family val="2"/>
        <charset val="186"/>
        <scheme val="minor"/>
      </rPr>
      <t>:</t>
    </r>
  </si>
  <si>
    <t>Veerg1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</si>
</sst>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Calibri"/>
      <family val="2"/>
      <scheme val="minor"/>
    </font>
    <font>
      <sz val="11"/>
      <color theme="1"/>
      <name val="Calibri"/>
      <family val="2"/>
      <charset val="186"/>
      <scheme val="minor"/>
    </font>
    <font>
      <sz val="11"/>
      <color theme="1"/>
      <name val="Calibri"/>
      <family val="2"/>
      <charset val="186"/>
      <scheme val="minor"/>
    </font>
    <font>
      <u/>
      <sz val="16"/>
      <color theme="1"/>
      <name val="Calibri"/>
      <family val="2"/>
      <charset val="186"/>
      <scheme val="minor"/>
    </font>
    <font>
      <b/>
      <u/>
      <sz val="16"/>
      <color theme="1"/>
      <name val="Calibri"/>
      <family val="2"/>
      <charset val="186"/>
      <scheme val="minor"/>
    </font>
    <font>
      <sz val="12"/>
      <color theme="1"/>
      <name val="Calibri"/>
      <family val="2"/>
      <charset val="186"/>
      <scheme val="minor"/>
    </font>
    <font>
      <sz val="12"/>
      <color rgb="FFFF0000"/>
      <name val="Calibri"/>
      <family val="2"/>
      <charset val="186"/>
      <scheme val="minor"/>
    </font>
    <font>
      <b/>
      <sz val="12"/>
      <color rgb="FFFF0000"/>
      <name val="Calibri"/>
      <family val="2"/>
      <charset val="186"/>
      <scheme val="minor"/>
    </font>
    <font>
      <sz val="8"/>
      <name val="Arial"/>
      <family val="2"/>
      <charset val="238"/>
    </font>
    <font>
      <b/>
      <sz val="12"/>
      <color theme="1"/>
      <name val="Calibri"/>
      <family val="2"/>
      <charset val="186"/>
    </font>
    <font>
      <sz val="12"/>
      <color theme="1"/>
      <name val="Calibri"/>
      <family val="2"/>
      <charset val="186"/>
    </font>
    <font>
      <b/>
      <sz val="12"/>
      <name val="Calibri"/>
      <family val="2"/>
      <charset val="186"/>
      <scheme val="minor"/>
    </font>
    <font>
      <sz val="12"/>
      <name val="Calibri"/>
      <family val="2"/>
      <charset val="186"/>
      <scheme val="minor"/>
    </font>
    <font>
      <b/>
      <sz val="16"/>
      <name val="Calibri"/>
      <family val="2"/>
      <charset val="186"/>
      <scheme val="minor"/>
    </font>
    <font>
      <sz val="16"/>
      <name val="Calibri"/>
      <family val="2"/>
      <charset val="186"/>
      <scheme val="minor"/>
    </font>
    <font>
      <sz val="12"/>
      <color rgb="FFFF0000"/>
      <name val="Calibri"/>
      <family val="2"/>
      <charset val="186"/>
    </font>
    <font>
      <b/>
      <sz val="8"/>
      <color rgb="FF000000"/>
      <name val="Calibri"/>
      <family val="2"/>
      <charset val="186"/>
      <scheme val="minor"/>
    </font>
    <font>
      <b/>
      <sz val="9"/>
      <color rgb="FF000000"/>
      <name val="Calibri"/>
      <family val="2"/>
      <charset val="186"/>
      <scheme val="minor"/>
    </font>
    <font>
      <b/>
      <sz val="9"/>
      <color theme="1"/>
      <name val="Calibri"/>
      <family val="2"/>
      <charset val="186"/>
      <scheme val="minor"/>
    </font>
    <font>
      <b/>
      <i/>
      <sz val="9"/>
      <color rgb="FF000000"/>
      <name val="Calibri"/>
      <family val="2"/>
      <charset val="186"/>
      <scheme val="minor"/>
    </font>
    <font>
      <sz val="8"/>
      <color rgb="FF000000"/>
      <name val="Calibri"/>
      <family val="2"/>
      <charset val="186"/>
      <scheme val="minor"/>
    </font>
    <font>
      <b/>
      <sz val="8"/>
      <color theme="1"/>
      <name val="Calibri"/>
      <family val="2"/>
      <charset val="186"/>
      <scheme val="minor"/>
    </font>
    <font>
      <sz val="8"/>
      <color theme="1"/>
      <name val="Calibri"/>
      <family val="2"/>
      <charset val="186"/>
      <scheme val="minor"/>
    </font>
    <font>
      <b/>
      <sz val="8"/>
      <color rgb="FFFF0000"/>
      <name val="Calibri"/>
      <family val="2"/>
      <charset val="186"/>
      <scheme val="minor"/>
    </font>
    <font>
      <sz val="11"/>
      <name val="Calibri"/>
      <family val="2"/>
      <scheme val="minor"/>
    </font>
    <font>
      <sz val="11"/>
      <color rgb="FFFF0000"/>
      <name val="Calibri"/>
      <family val="2"/>
      <scheme val="minor"/>
    </font>
    <font>
      <b/>
      <sz val="11"/>
      <color theme="1"/>
      <name val="Calibri"/>
      <family val="2"/>
      <scheme val="minor"/>
    </font>
    <font>
      <b/>
      <sz val="11"/>
      <color theme="1"/>
      <name val="Calibri"/>
      <family val="2"/>
      <scheme val="minor"/>
    </font>
    <font>
      <sz val="8"/>
      <color rgb="FFFF0000"/>
      <name val="Calibri"/>
      <family val="2"/>
      <charset val="186"/>
      <scheme val="minor"/>
    </font>
    <font>
      <i/>
      <sz val="11"/>
      <color theme="1"/>
      <name val="Calibri"/>
      <family val="2"/>
      <scheme val="minor"/>
    </font>
    <font>
      <sz val="12"/>
      <name val="Calibri"/>
      <family val="2"/>
      <scheme val="minor"/>
    </font>
    <font>
      <sz val="12"/>
      <color theme="1"/>
      <name val="Calibri"/>
      <family val="2"/>
      <scheme val="minor"/>
    </font>
    <font>
      <i/>
      <sz val="12"/>
      <name val="Calibri"/>
      <family val="2"/>
      <scheme val="minor"/>
    </font>
    <font>
      <sz val="14"/>
      <color theme="1"/>
      <name val="Calibri"/>
      <family val="2"/>
      <charset val="186"/>
      <scheme val="minor"/>
    </font>
    <font>
      <u/>
      <sz val="14"/>
      <color theme="1"/>
      <name val="Calibri"/>
      <family val="2"/>
      <charset val="186"/>
      <scheme val="minor"/>
    </font>
    <font>
      <b/>
      <u/>
      <sz val="14"/>
      <color theme="1"/>
      <name val="Calibri"/>
      <family val="2"/>
      <charset val="186"/>
      <scheme val="minor"/>
    </font>
    <font>
      <b/>
      <sz val="18"/>
      <color rgb="FF00668C"/>
      <name val="Inherit"/>
    </font>
    <font>
      <sz val="9"/>
      <color rgb="FF000000"/>
      <name val="Tahoma"/>
      <family val="2"/>
      <charset val="186"/>
    </font>
    <font>
      <b/>
      <sz val="9"/>
      <color rgb="FF000000"/>
      <name val="Inherit"/>
    </font>
    <font>
      <u/>
      <sz val="11"/>
      <color theme="10"/>
      <name val="Calibri"/>
      <family val="2"/>
      <scheme val="minor"/>
    </font>
    <font>
      <b/>
      <sz val="12"/>
      <color rgb="FF00698C"/>
      <name val="Inherit"/>
    </font>
    <font>
      <b/>
      <sz val="12"/>
      <color rgb="FF00668C"/>
      <name val="Inherit"/>
    </font>
    <font>
      <sz val="11"/>
      <name val="Calibri"/>
      <family val="2"/>
      <charset val="186"/>
    </font>
    <font>
      <sz val="11"/>
      <name val="Calibri"/>
      <family val="2"/>
    </font>
    <font>
      <i/>
      <sz val="11"/>
      <name val="Calibri"/>
      <family val="2"/>
    </font>
    <font>
      <sz val="11"/>
      <color rgb="FF000000"/>
      <name val="Calibri"/>
      <family val="2"/>
    </font>
    <font>
      <sz val="11"/>
      <color rgb="FFFF0000"/>
      <name val="Calibri"/>
      <family val="2"/>
    </font>
    <font>
      <sz val="11"/>
      <name val="Arial"/>
      <family val="2"/>
    </font>
  </fonts>
  <fills count="25">
    <fill>
      <patternFill patternType="none"/>
    </fill>
    <fill>
      <patternFill patternType="gray125"/>
    </fill>
    <fill>
      <patternFill patternType="solid">
        <fgColor rgb="FF00CCFF"/>
        <bgColor indexed="64"/>
      </patternFill>
    </fill>
    <fill>
      <patternFill patternType="solid">
        <fgColor rgb="FFCCFFFF"/>
        <bgColor indexed="64"/>
      </patternFill>
    </fill>
    <fill>
      <patternFill patternType="solid">
        <fgColor rgb="FFFF0000"/>
        <bgColor indexed="64"/>
      </patternFill>
    </fill>
    <fill>
      <patternFill patternType="solid">
        <fgColor rgb="FFF2F2F2"/>
        <bgColor indexed="64"/>
      </patternFill>
    </fill>
    <fill>
      <patternFill patternType="solid">
        <fgColor rgb="FF00CFFF"/>
        <bgColor indexed="64"/>
      </patternFill>
    </fill>
    <fill>
      <patternFill patternType="solid">
        <fgColor rgb="FFFFFFFF"/>
        <bgColor indexed="64"/>
      </patternFill>
    </fill>
    <fill>
      <patternFill patternType="solid">
        <fgColor theme="0" tint="-4.9989318521683403E-2"/>
        <bgColor indexed="64"/>
      </patternFill>
    </fill>
    <fill>
      <patternFill patternType="solid">
        <fgColor indexed="40"/>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00B0F0"/>
        <bgColor indexed="64"/>
      </patternFill>
    </fill>
    <fill>
      <patternFill patternType="solid">
        <fgColor rgb="FFBDD7EE"/>
        <bgColor indexed="64"/>
      </patternFill>
    </fill>
    <fill>
      <patternFill patternType="solid">
        <fgColor rgb="FF92D050"/>
        <bgColor indexed="64"/>
      </patternFill>
    </fill>
    <fill>
      <patternFill patternType="solid">
        <fgColor rgb="FFA9D08E"/>
        <bgColor indexed="64"/>
      </patternFill>
    </fill>
    <fill>
      <patternFill patternType="solid">
        <fgColor theme="4" tint="0.79998168889431442"/>
        <bgColor theme="4" tint="0.79998168889431442"/>
      </patternFill>
    </fill>
    <fill>
      <patternFill patternType="solid">
        <fgColor rgb="FF00FF00"/>
        <bgColor indexed="64"/>
      </patternFill>
    </fill>
    <fill>
      <patternFill patternType="solid">
        <fgColor indexed="11"/>
        <bgColor indexed="64"/>
      </patternFill>
    </fill>
    <fill>
      <patternFill patternType="solid">
        <fgColor rgb="FFFFFF00"/>
        <bgColor indexed="64"/>
      </patternFill>
    </fill>
    <fill>
      <patternFill patternType="solid">
        <fgColor rgb="FFF1F1F1"/>
      </patternFill>
    </fill>
    <fill>
      <patternFill patternType="solid">
        <fgColor rgb="FF00CCFF"/>
      </patternFill>
    </fill>
    <fill>
      <patternFill patternType="solid">
        <fgColor rgb="FFCCFFFF"/>
      </patternFill>
    </fill>
    <fill>
      <patternFill patternType="solid">
        <fgColor rgb="FF00FF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thin">
        <color theme="4" tint="0.39997558519241921"/>
      </bottom>
      <diagonal/>
    </border>
    <border>
      <left/>
      <right/>
      <top/>
      <bottom style="medium">
        <color rgb="FFBBBBBB"/>
      </bottom>
      <diagonal/>
    </border>
    <border>
      <left/>
      <right/>
      <top style="medium">
        <color rgb="FFBBBBBB"/>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1" fillId="0" borderId="0"/>
    <xf numFmtId="0" fontId="39" fillId="0" borderId="0" applyNumberFormat="0" applyFill="0" applyBorder="0" applyAlignment="0" applyProtection="0"/>
  </cellStyleXfs>
  <cellXfs count="173">
    <xf numFmtId="0" fontId="0" fillId="0" borderId="0" xfId="0"/>
    <xf numFmtId="0" fontId="3" fillId="0" borderId="0" xfId="0" applyFont="1" applyAlignment="1">
      <alignment vertical="center"/>
    </xf>
    <xf numFmtId="0" fontId="5" fillId="0" borderId="0" xfId="0" applyFont="1"/>
    <xf numFmtId="0" fontId="5" fillId="0" borderId="1" xfId="0" applyFont="1" applyBorder="1" applyAlignment="1">
      <alignment vertical="top"/>
    </xf>
    <xf numFmtId="0" fontId="5" fillId="2" borderId="1" xfId="0" applyFont="1" applyFill="1" applyBorder="1" applyAlignment="1">
      <alignment horizontal="center" vertical="top"/>
    </xf>
    <xf numFmtId="0" fontId="5" fillId="3" borderId="1" xfId="0" applyFont="1" applyFill="1" applyBorder="1" applyAlignment="1">
      <alignment horizontal="center" vertical="top"/>
    </xf>
    <xf numFmtId="0" fontId="5" fillId="4" borderId="1" xfId="0" applyFont="1" applyFill="1" applyBorder="1" applyAlignment="1">
      <alignment horizontal="center" vertical="top"/>
    </xf>
    <xf numFmtId="0" fontId="5" fillId="2" borderId="1" xfId="0" applyFont="1" applyFill="1" applyBorder="1" applyAlignment="1">
      <alignment horizontal="center" vertical="top" wrapText="1"/>
    </xf>
    <xf numFmtId="0" fontId="0" fillId="0" borderId="1" xfId="0" applyBorder="1"/>
    <xf numFmtId="0" fontId="0" fillId="0" borderId="1" xfId="0" applyBorder="1" applyAlignment="1">
      <alignment horizontal="center"/>
    </xf>
    <xf numFmtId="0" fontId="5" fillId="0" borderId="1" xfId="0" applyFont="1" applyBorder="1" applyAlignment="1">
      <alignment horizontal="center" vertical="top"/>
    </xf>
    <xf numFmtId="0" fontId="8" fillId="0" borderId="0" xfId="0" applyFont="1" applyAlignment="1">
      <alignment horizontal="center"/>
    </xf>
    <xf numFmtId="0" fontId="8" fillId="0" borderId="0" xfId="0" applyFont="1"/>
    <xf numFmtId="0" fontId="9" fillId="5" borderId="1" xfId="0" applyFont="1" applyFill="1" applyBorder="1" applyAlignment="1">
      <alignment horizontal="center" vertical="top"/>
    </xf>
    <xf numFmtId="0" fontId="10" fillId="0" borderId="1" xfId="0" applyFont="1" applyBorder="1" applyAlignment="1">
      <alignment horizontal="center" vertical="top"/>
    </xf>
    <xf numFmtId="0" fontId="10" fillId="0" borderId="1" xfId="0" applyFont="1" applyBorder="1" applyAlignment="1">
      <alignment vertical="top"/>
    </xf>
    <xf numFmtId="0" fontId="10" fillId="7" borderId="1" xfId="0" applyFont="1" applyFill="1" applyBorder="1" applyAlignment="1">
      <alignment vertical="top"/>
    </xf>
    <xf numFmtId="0" fontId="11" fillId="8" borderId="1" xfId="0" applyFont="1" applyFill="1" applyBorder="1" applyAlignment="1">
      <alignment horizontal="center" vertical="center"/>
    </xf>
    <xf numFmtId="0" fontId="10" fillId="6" borderId="1" xfId="0" applyFont="1" applyFill="1" applyBorder="1" applyAlignment="1">
      <alignment horizontal="center" vertical="top"/>
    </xf>
    <xf numFmtId="0" fontId="10" fillId="3" borderId="1" xfId="0" applyFont="1" applyFill="1" applyBorder="1" applyAlignment="1">
      <alignment horizontal="center" vertical="top"/>
    </xf>
    <xf numFmtId="0" fontId="10" fillId="6" borderId="1" xfId="0" applyFont="1" applyFill="1" applyBorder="1" applyAlignment="1">
      <alignment horizontal="center" vertical="top" wrapText="1"/>
    </xf>
    <xf numFmtId="0" fontId="10" fillId="4" borderId="1" xfId="0" applyFont="1" applyFill="1" applyBorder="1" applyAlignment="1">
      <alignment horizontal="center" vertical="top"/>
    </xf>
    <xf numFmtId="0" fontId="12" fillId="0" borderId="1" xfId="0" applyFont="1" applyBorder="1" applyAlignment="1">
      <alignment horizontal="center" vertical="top"/>
    </xf>
    <xf numFmtId="0" fontId="12" fillId="0" borderId="1" xfId="0" applyFont="1" applyBorder="1" applyAlignment="1">
      <alignment vertical="top"/>
    </xf>
    <xf numFmtId="0" fontId="12" fillId="0" borderId="1" xfId="0" quotePrefix="1" applyFont="1" applyBorder="1" applyAlignment="1">
      <alignment vertical="top"/>
    </xf>
    <xf numFmtId="0" fontId="12" fillId="9" borderId="1" xfId="0" applyFont="1" applyFill="1" applyBorder="1" applyAlignment="1">
      <alignment horizontal="center" vertical="top"/>
    </xf>
    <xf numFmtId="0" fontId="12" fillId="10" borderId="1" xfId="0" applyFont="1" applyFill="1" applyBorder="1" applyAlignment="1">
      <alignment vertical="top"/>
    </xf>
    <xf numFmtId="0" fontId="12" fillId="9" borderId="1" xfId="0" applyFont="1" applyFill="1" applyBorder="1" applyAlignment="1">
      <alignment horizontal="center" vertical="top" wrapText="1"/>
    </xf>
    <xf numFmtId="0" fontId="12" fillId="10" borderId="1" xfId="0" applyFont="1" applyFill="1" applyBorder="1" applyAlignment="1">
      <alignment vertical="top" wrapText="1"/>
    </xf>
    <xf numFmtId="0" fontId="12" fillId="0" borderId="1" xfId="0" applyFont="1" applyBorder="1" applyAlignment="1">
      <alignment vertical="top" wrapText="1"/>
    </xf>
    <xf numFmtId="0" fontId="12" fillId="10" borderId="1" xfId="0" quotePrefix="1" applyFont="1" applyFill="1" applyBorder="1" applyAlignment="1">
      <alignment vertical="top"/>
    </xf>
    <xf numFmtId="0" fontId="12" fillId="11" borderId="1" xfId="0" applyFont="1" applyFill="1" applyBorder="1" applyAlignment="1">
      <alignment horizontal="center" vertical="top"/>
    </xf>
    <xf numFmtId="0" fontId="12" fillId="12" borderId="1" xfId="0" applyFont="1" applyFill="1" applyBorder="1" applyAlignment="1">
      <alignment horizontal="center" vertical="top"/>
    </xf>
    <xf numFmtId="0" fontId="5" fillId="12" borderId="1" xfId="0" applyFont="1" applyFill="1" applyBorder="1" applyAlignment="1">
      <alignment horizontal="center" vertical="top"/>
    </xf>
    <xf numFmtId="0" fontId="10" fillId="12" borderId="1" xfId="0" applyFont="1" applyFill="1" applyBorder="1" applyAlignment="1">
      <alignment horizontal="center" vertical="top"/>
    </xf>
    <xf numFmtId="0" fontId="5" fillId="0" borderId="1" xfId="0" applyFont="1" applyBorder="1" applyAlignment="1">
      <alignment horizontal="left" vertical="top" wrapText="1"/>
    </xf>
    <xf numFmtId="0" fontId="5" fillId="2" borderId="2" xfId="0" applyFont="1" applyFill="1" applyBorder="1" applyAlignment="1">
      <alignment horizontal="center" vertical="top"/>
    </xf>
    <xf numFmtId="0" fontId="2" fillId="0" borderId="0" xfId="0" applyFont="1" applyAlignment="1">
      <alignment vertical="center"/>
    </xf>
    <xf numFmtId="0" fontId="20" fillId="0" borderId="4" xfId="0" applyFont="1" applyBorder="1" applyAlignment="1">
      <alignment vertical="center" wrapText="1"/>
    </xf>
    <xf numFmtId="0" fontId="20" fillId="0" borderId="4" xfId="0" applyFont="1" applyBorder="1" applyAlignment="1">
      <alignment vertical="center"/>
    </xf>
    <xf numFmtId="0" fontId="21" fillId="13" borderId="4" xfId="0" applyFont="1" applyFill="1" applyBorder="1" applyAlignment="1">
      <alignment horizontal="center" vertical="center" wrapText="1"/>
    </xf>
    <xf numFmtId="0" fontId="22" fillId="0" borderId="4" xfId="0" applyFont="1" applyBorder="1" applyAlignment="1">
      <alignment horizontal="center" vertical="center" wrapText="1"/>
    </xf>
    <xf numFmtId="0" fontId="20" fillId="0" borderId="4" xfId="0" applyFont="1" applyBorder="1" applyAlignment="1">
      <alignment horizontal="center" vertical="center" wrapText="1"/>
    </xf>
    <xf numFmtId="0" fontId="16" fillId="13" borderId="4" xfId="0" applyFont="1" applyFill="1" applyBorder="1" applyAlignment="1">
      <alignment horizontal="center" vertical="center" wrapText="1"/>
    </xf>
    <xf numFmtId="0" fontId="16" fillId="14" borderId="4" xfId="0" applyFont="1" applyFill="1" applyBorder="1" applyAlignment="1">
      <alignment horizontal="center" vertical="center" wrapText="1"/>
    </xf>
    <xf numFmtId="0" fontId="22" fillId="0" borderId="4" xfId="0" applyFont="1" applyBorder="1" applyAlignment="1">
      <alignment vertical="center"/>
    </xf>
    <xf numFmtId="0" fontId="16" fillId="4" borderId="4" xfId="0" applyFont="1" applyFill="1" applyBorder="1" applyAlignment="1">
      <alignment horizontal="center" vertical="center" wrapText="1"/>
    </xf>
    <xf numFmtId="0" fontId="22" fillId="0" borderId="4" xfId="0" applyFont="1" applyBorder="1" applyAlignment="1">
      <alignment vertical="center" wrapText="1"/>
    </xf>
    <xf numFmtId="0" fontId="21" fillId="13" borderId="6" xfId="0" applyFont="1" applyFill="1" applyBorder="1" applyAlignment="1">
      <alignment horizontal="center" vertical="center" wrapText="1"/>
    </xf>
    <xf numFmtId="0" fontId="23" fillId="13" borderId="4" xfId="0" applyFont="1" applyFill="1" applyBorder="1" applyAlignment="1">
      <alignment horizontal="center" vertical="center" wrapText="1"/>
    </xf>
    <xf numFmtId="0" fontId="21" fillId="14" borderId="4"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4" xfId="0" applyFont="1" applyFill="1" applyBorder="1" applyAlignment="1">
      <alignment vertical="center"/>
    </xf>
    <xf numFmtId="0" fontId="21" fillId="15" borderId="4" xfId="0" applyFont="1" applyFill="1" applyBorder="1" applyAlignment="1">
      <alignment horizontal="center" vertical="center" wrapText="1"/>
    </xf>
    <xf numFmtId="0" fontId="16" fillId="16" borderId="4"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2" fillId="0" borderId="5" xfId="0" applyFont="1" applyBorder="1" applyAlignment="1">
      <alignment vertical="center" wrapText="1"/>
    </xf>
    <xf numFmtId="0" fontId="22" fillId="0" borderId="5" xfId="0" applyFont="1" applyBorder="1" applyAlignment="1">
      <alignment vertical="center"/>
    </xf>
    <xf numFmtId="0" fontId="22" fillId="0" borderId="5" xfId="0" applyFont="1" applyBorder="1" applyAlignment="1">
      <alignment horizontal="center" vertical="center" wrapText="1"/>
    </xf>
    <xf numFmtId="0" fontId="22" fillId="0" borderId="3" xfId="0" applyFont="1" applyBorder="1" applyAlignment="1">
      <alignment vertical="center" wrapText="1"/>
    </xf>
    <xf numFmtId="0" fontId="22" fillId="0" borderId="3" xfId="0" applyFont="1" applyBorder="1" applyAlignment="1">
      <alignment vertical="center"/>
    </xf>
    <xf numFmtId="0" fontId="22" fillId="0" borderId="3"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0" xfId="0" applyFont="1" applyBorder="1" applyAlignment="1">
      <alignment horizontal="center" vertical="center" wrapText="1"/>
    </xf>
    <xf numFmtId="0" fontId="22" fillId="7" borderId="10" xfId="0" applyFont="1" applyFill="1" applyBorder="1" applyAlignment="1">
      <alignment horizontal="center" vertical="center" wrapText="1"/>
    </xf>
    <xf numFmtId="0" fontId="16" fillId="5" borderId="4"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13" xfId="0" applyFont="1" applyFill="1" applyBorder="1" applyAlignment="1">
      <alignment horizontal="center" vertical="center"/>
    </xf>
    <xf numFmtId="0" fontId="18" fillId="5" borderId="4"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20" fillId="0" borderId="6" xfId="0" applyFont="1" applyBorder="1" applyAlignment="1">
      <alignment horizontal="center" vertical="center" wrapText="1"/>
    </xf>
    <xf numFmtId="0" fontId="22" fillId="0" borderId="6" xfId="0" applyFont="1" applyBorder="1" applyAlignment="1">
      <alignment vertical="center" wrapText="1"/>
    </xf>
    <xf numFmtId="0" fontId="20" fillId="7" borderId="6" xfId="0" applyFont="1" applyFill="1" applyBorder="1" applyAlignment="1">
      <alignment vertical="center"/>
    </xf>
    <xf numFmtId="0" fontId="16" fillId="13" borderId="6" xfId="0" applyFont="1" applyFill="1" applyBorder="1" applyAlignment="1">
      <alignment horizontal="center" vertical="center" wrapText="1"/>
    </xf>
    <xf numFmtId="0" fontId="22" fillId="0" borderId="6" xfId="0" applyFont="1" applyBorder="1" applyAlignment="1">
      <alignment horizontal="center" vertical="center" wrapText="1"/>
    </xf>
    <xf numFmtId="0" fontId="22" fillId="0" borderId="0" xfId="0" applyFont="1" applyAlignment="1">
      <alignment horizontal="center" vertical="center" wrapText="1"/>
    </xf>
    <xf numFmtId="0" fontId="24" fillId="0" borderId="0" xfId="0" applyFont="1"/>
    <xf numFmtId="0" fontId="25" fillId="0" borderId="0" xfId="0" applyFont="1"/>
    <xf numFmtId="0" fontId="0" fillId="0" borderId="0" xfId="0" pivotButton="1"/>
    <xf numFmtId="0" fontId="0" fillId="0" borderId="0" xfId="0" applyAlignment="1">
      <alignment horizontal="left"/>
    </xf>
    <xf numFmtId="0" fontId="26" fillId="17" borderId="14" xfId="0" applyFont="1" applyFill="1" applyBorder="1"/>
    <xf numFmtId="0" fontId="26" fillId="17" borderId="0" xfId="0" applyFont="1" applyFill="1"/>
    <xf numFmtId="0" fontId="27" fillId="17" borderId="0" xfId="0" applyFont="1" applyFill="1"/>
    <xf numFmtId="0" fontId="22" fillId="5" borderId="0" xfId="0" applyFont="1" applyFill="1" applyAlignment="1">
      <alignment horizontal="center" vertical="center"/>
    </xf>
    <xf numFmtId="0" fontId="20" fillId="5" borderId="0" xfId="0" applyFont="1" applyFill="1" applyAlignment="1">
      <alignment horizontal="center" vertical="center"/>
    </xf>
    <xf numFmtId="0" fontId="22" fillId="0" borderId="0" xfId="0" applyFont="1" applyAlignment="1">
      <alignment horizontal="center" vertical="center"/>
    </xf>
    <xf numFmtId="0" fontId="22" fillId="0" borderId="0" xfId="0" applyFont="1" applyAlignment="1">
      <alignment vertical="center"/>
    </xf>
    <xf numFmtId="0" fontId="20" fillId="2" borderId="0" xfId="0" applyFont="1" applyFill="1" applyAlignment="1">
      <alignment horizontal="center" vertical="center"/>
    </xf>
    <xf numFmtId="0" fontId="20" fillId="18" borderId="0" xfId="0" applyFont="1" applyFill="1" applyAlignment="1">
      <alignment horizontal="center" vertical="center"/>
    </xf>
    <xf numFmtId="0" fontId="20" fillId="4" borderId="0" xfId="0" applyFont="1" applyFill="1" applyAlignment="1">
      <alignment horizontal="center" vertical="center"/>
    </xf>
    <xf numFmtId="0" fontId="20" fillId="2" borderId="0" xfId="0" applyFont="1" applyFill="1" applyAlignment="1">
      <alignment horizontal="center" vertical="center" wrapText="1"/>
    </xf>
    <xf numFmtId="0" fontId="20" fillId="3" borderId="0" xfId="0" applyFont="1" applyFill="1" applyAlignment="1">
      <alignment horizontal="center" vertical="center"/>
    </xf>
    <xf numFmtId="0" fontId="0" fillId="0" borderId="0" xfId="0" applyAlignment="1">
      <alignment wrapText="1"/>
    </xf>
    <xf numFmtId="0" fontId="1" fillId="0" borderId="0" xfId="1"/>
    <xf numFmtId="2" fontId="30" fillId="10" borderId="1" xfId="1" applyNumberFormat="1" applyFont="1" applyFill="1" applyBorder="1" applyAlignment="1">
      <alignment horizontal="center"/>
    </xf>
    <xf numFmtId="2" fontId="30" fillId="0" borderId="1" xfId="1" applyNumberFormat="1" applyFont="1" applyBorder="1" applyAlignment="1">
      <alignment horizontal="center"/>
    </xf>
    <xf numFmtId="0" fontId="30" fillId="9" borderId="1" xfId="1" applyFont="1" applyFill="1" applyBorder="1" applyAlignment="1">
      <alignment horizontal="center"/>
    </xf>
    <xf numFmtId="0" fontId="30" fillId="0" borderId="1" xfId="1" quotePrefix="1" applyFont="1" applyBorder="1"/>
    <xf numFmtId="0" fontId="30" fillId="0" borderId="1" xfId="1" applyFont="1" applyBorder="1"/>
    <xf numFmtId="0" fontId="30" fillId="0" borderId="1" xfId="1" applyFont="1" applyBorder="1" applyAlignment="1">
      <alignment horizontal="center"/>
    </xf>
    <xf numFmtId="0" fontId="30" fillId="3" borderId="1" xfId="1" applyFont="1" applyFill="1" applyBorder="1" applyAlignment="1">
      <alignment horizontal="center"/>
    </xf>
    <xf numFmtId="0" fontId="30" fillId="9" borderId="1" xfId="1" applyFont="1" applyFill="1" applyBorder="1" applyAlignment="1">
      <alignment horizontal="center" wrapText="1"/>
    </xf>
    <xf numFmtId="0" fontId="30" fillId="4" borderId="1" xfId="1" applyFont="1" applyFill="1" applyBorder="1" applyAlignment="1">
      <alignment horizontal="center"/>
    </xf>
    <xf numFmtId="0" fontId="30" fillId="19" borderId="1" xfId="1" applyFont="1" applyFill="1" applyBorder="1" applyAlignment="1">
      <alignment horizontal="center"/>
    </xf>
    <xf numFmtId="0" fontId="30" fillId="0" borderId="1" xfId="1" applyFont="1" applyBorder="1" applyAlignment="1">
      <alignment horizontal="center" vertical="center" wrapText="1"/>
    </xf>
    <xf numFmtId="2" fontId="31" fillId="0" borderId="1" xfId="1" applyNumberFormat="1" applyFont="1" applyBorder="1" applyAlignment="1">
      <alignment horizontal="center"/>
    </xf>
    <xf numFmtId="0" fontId="30" fillId="8" borderId="1" xfId="1" applyFont="1" applyFill="1" applyBorder="1" applyAlignment="1">
      <alignment horizontal="center" vertical="center" wrapText="1"/>
    </xf>
    <xf numFmtId="0" fontId="30" fillId="8" borderId="1" xfId="1" applyFont="1" applyFill="1" applyBorder="1" applyAlignment="1">
      <alignment horizontal="center" vertical="center"/>
    </xf>
    <xf numFmtId="0" fontId="3" fillId="0" borderId="0" xfId="1" applyFont="1" applyAlignment="1">
      <alignment vertical="center"/>
    </xf>
    <xf numFmtId="0" fontId="33" fillId="0" borderId="0" xfId="1" applyFont="1"/>
    <xf numFmtId="0" fontId="34" fillId="0" borderId="0" xfId="1" applyFont="1" applyAlignment="1">
      <alignment vertical="center"/>
    </xf>
    <xf numFmtId="0" fontId="1" fillId="20" borderId="0" xfId="1" applyFill="1"/>
    <xf numFmtId="0" fontId="0" fillId="20" borderId="0" xfId="0" applyFill="1"/>
    <xf numFmtId="0" fontId="38" fillId="7" borderId="0" xfId="0" applyFont="1" applyFill="1" applyAlignment="1">
      <alignment horizontal="left" vertical="center" wrapText="1" indent="1"/>
    </xf>
    <xf numFmtId="0" fontId="38" fillId="7" borderId="0" xfId="0" applyFont="1" applyFill="1" applyAlignment="1">
      <alignment horizontal="left" vertical="center" indent="1"/>
    </xf>
    <xf numFmtId="0" fontId="37" fillId="7" borderId="0" xfId="0" applyFont="1" applyFill="1" applyAlignment="1">
      <alignment horizontal="left" vertical="center" wrapText="1" indent="1"/>
    </xf>
    <xf numFmtId="0" fontId="37" fillId="7" borderId="0" xfId="0" applyFont="1" applyFill="1" applyAlignment="1">
      <alignment horizontal="left" vertical="center" indent="1"/>
    </xf>
    <xf numFmtId="0" fontId="38" fillId="7" borderId="0" xfId="0" applyFont="1" applyFill="1" applyAlignment="1">
      <alignment vertical="center"/>
    </xf>
    <xf numFmtId="0" fontId="37" fillId="7" borderId="0" xfId="0" applyFont="1" applyFill="1" applyAlignment="1">
      <alignment vertical="center"/>
    </xf>
    <xf numFmtId="0" fontId="39" fillId="0" borderId="0" xfId="2"/>
    <xf numFmtId="0" fontId="0" fillId="0" borderId="0" xfId="0" applyAlignment="1">
      <alignment horizontal="left" vertical="center" wrapText="1" indent="2"/>
    </xf>
    <xf numFmtId="0" fontId="40" fillId="0" borderId="15" xfId="0" applyFont="1" applyBorder="1" applyAlignment="1">
      <alignment horizontal="center" vertical="center"/>
    </xf>
    <xf numFmtId="0" fontId="40" fillId="0" borderId="15" xfId="0" applyFont="1" applyBorder="1" applyAlignment="1">
      <alignment horizontal="left" vertical="center" indent="1"/>
    </xf>
    <xf numFmtId="0" fontId="38" fillId="0" borderId="15" xfId="0" applyFont="1" applyBorder="1" applyAlignment="1">
      <alignment horizontal="center" vertical="center"/>
    </xf>
    <xf numFmtId="0" fontId="38" fillId="0" borderId="15" xfId="0" applyFont="1" applyBorder="1" applyAlignment="1">
      <alignment vertical="top" indent="1"/>
    </xf>
    <xf numFmtId="0" fontId="38" fillId="0" borderId="15" xfId="0" applyFont="1" applyBorder="1" applyAlignment="1">
      <alignment horizontal="left" vertical="center" indent="1"/>
    </xf>
    <xf numFmtId="0" fontId="38" fillId="0" borderId="0" xfId="0" applyFont="1" applyAlignment="1">
      <alignment horizontal="left" vertical="center" indent="1"/>
    </xf>
    <xf numFmtId="0" fontId="42" fillId="21" borderId="17" xfId="0" applyFont="1" applyFill="1" applyBorder="1" applyAlignment="1">
      <alignment horizontal="center" vertical="center" wrapText="1"/>
    </xf>
    <xf numFmtId="0" fontId="42" fillId="21" borderId="17" xfId="0" applyFont="1" applyFill="1" applyBorder="1" applyAlignment="1">
      <alignment horizontal="left" vertical="center" wrapText="1" indent="1"/>
    </xf>
    <xf numFmtId="0" fontId="42" fillId="21" borderId="17" xfId="0" applyFont="1" applyFill="1" applyBorder="1" applyAlignment="1">
      <alignment horizontal="left" vertical="center" wrapText="1" indent="2"/>
    </xf>
    <xf numFmtId="0" fontId="0" fillId="21" borderId="17" xfId="0" applyFill="1" applyBorder="1" applyAlignment="1">
      <alignment horizontal="center" vertical="top" wrapText="1"/>
    </xf>
    <xf numFmtId="1" fontId="45" fillId="0" borderId="17" xfId="0" applyNumberFormat="1" applyFont="1" applyBorder="1" applyAlignment="1">
      <alignment horizontal="center" vertical="top" shrinkToFit="1"/>
    </xf>
    <xf numFmtId="0" fontId="42" fillId="0" borderId="17" xfId="0" applyFont="1" applyBorder="1" applyAlignment="1">
      <alignment horizontal="left" vertical="top" wrapText="1"/>
    </xf>
    <xf numFmtId="0" fontId="42" fillId="22" borderId="17" xfId="0" applyFont="1" applyFill="1" applyBorder="1" applyAlignment="1">
      <alignment horizontal="center" vertical="top" wrapText="1"/>
    </xf>
    <xf numFmtId="0" fontId="42" fillId="0" borderId="17" xfId="0" applyFont="1" applyBorder="1" applyAlignment="1">
      <alignment horizontal="center" vertical="top" wrapText="1"/>
    </xf>
    <xf numFmtId="1" fontId="45" fillId="0" borderId="17" xfId="0" applyNumberFormat="1" applyFont="1" applyBorder="1" applyAlignment="1">
      <alignment horizontal="center" vertical="center" shrinkToFit="1"/>
    </xf>
    <xf numFmtId="0" fontId="42" fillId="0" borderId="17" xfId="0" applyFont="1" applyBorder="1" applyAlignment="1">
      <alignment horizontal="left" vertical="center" wrapText="1"/>
    </xf>
    <xf numFmtId="0" fontId="0" fillId="0" borderId="17" xfId="0" applyBorder="1" applyAlignment="1">
      <alignment horizontal="left" vertical="top" wrapText="1"/>
    </xf>
    <xf numFmtId="0" fontId="42" fillId="22" borderId="17" xfId="0" applyFont="1" applyFill="1" applyBorder="1" applyAlignment="1">
      <alignment horizontal="center" vertical="center" wrapText="1"/>
    </xf>
    <xf numFmtId="0" fontId="42" fillId="0" borderId="17" xfId="0" applyFont="1" applyBorder="1" applyAlignment="1">
      <alignment horizontal="center" vertical="center" wrapText="1"/>
    </xf>
    <xf numFmtId="0" fontId="42" fillId="23" borderId="17" xfId="0" applyFont="1" applyFill="1" applyBorder="1" applyAlignment="1">
      <alignment horizontal="center" vertical="top" wrapText="1"/>
    </xf>
    <xf numFmtId="0" fontId="42" fillId="23" borderId="17" xfId="0" applyFont="1" applyFill="1" applyBorder="1" applyAlignment="1">
      <alignment horizontal="center" vertical="center" wrapText="1"/>
    </xf>
    <xf numFmtId="0" fontId="0" fillId="0" borderId="17" xfId="0" applyBorder="1" applyAlignment="1">
      <alignment horizontal="left" vertical="center" wrapText="1"/>
    </xf>
    <xf numFmtId="0" fontId="42" fillId="0" borderId="17" xfId="0" applyFont="1" applyBorder="1" applyAlignment="1">
      <alignment horizontal="left" wrapText="1"/>
    </xf>
    <xf numFmtId="0" fontId="42" fillId="24" borderId="17" xfId="0" applyFont="1" applyFill="1" applyBorder="1" applyAlignment="1">
      <alignment horizontal="center" vertical="center" wrapText="1"/>
    </xf>
    <xf numFmtId="0" fontId="0" fillId="0" borderId="18" xfId="0" applyBorder="1" applyAlignment="1">
      <alignment horizontal="left" vertical="top" wrapText="1"/>
    </xf>
    <xf numFmtId="0" fontId="42" fillId="0" borderId="18" xfId="0" applyFont="1" applyBorder="1" applyAlignment="1">
      <alignment horizontal="left" vertical="center" wrapText="1"/>
    </xf>
    <xf numFmtId="0" fontId="42" fillId="22" borderId="18" xfId="0" applyFont="1" applyFill="1" applyBorder="1" applyAlignment="1">
      <alignment horizontal="center" vertical="center" wrapText="1"/>
    </xf>
    <xf numFmtId="0" fontId="42" fillId="0" borderId="18" xfId="0" applyFont="1" applyBorder="1" applyAlignment="1">
      <alignment horizontal="center" vertical="center" wrapText="1"/>
    </xf>
    <xf numFmtId="0" fontId="42" fillId="0" borderId="18" xfId="0" applyFont="1" applyBorder="1" applyAlignment="1">
      <alignment horizontal="left" vertical="center" wrapText="1" indent="1"/>
    </xf>
    <xf numFmtId="0" fontId="42" fillId="0" borderId="17" xfId="0" applyFont="1" applyBorder="1" applyAlignment="1">
      <alignment horizontal="left" vertical="center" wrapText="1" indent="1"/>
    </xf>
    <xf numFmtId="0" fontId="0" fillId="0" borderId="17" xfId="0" applyBorder="1" applyAlignment="1">
      <alignment horizontal="center" vertical="top" wrapText="1"/>
    </xf>
    <xf numFmtId="0" fontId="0" fillId="22" borderId="17" xfId="0" applyFill="1" applyBorder="1" applyAlignment="1">
      <alignment horizontal="center" vertical="top" wrapText="1"/>
    </xf>
    <xf numFmtId="0" fontId="42" fillId="0" borderId="17" xfId="0" applyFont="1" applyBorder="1" applyAlignment="1">
      <alignment horizontal="center" wrapText="1"/>
    </xf>
    <xf numFmtId="0" fontId="42" fillId="0" borderId="17" xfId="0" applyFont="1" applyBorder="1" applyAlignment="1">
      <alignment horizontal="left" wrapText="1" indent="1"/>
    </xf>
    <xf numFmtId="0" fontId="42" fillId="22" borderId="17" xfId="0" applyFont="1" applyFill="1" applyBorder="1" applyAlignment="1">
      <alignment horizontal="center" wrapText="1"/>
    </xf>
    <xf numFmtId="0" fontId="0" fillId="0" borderId="17" xfId="0" applyBorder="1" applyAlignment="1">
      <alignment horizontal="left" vertical="top" wrapText="1" indent="2"/>
    </xf>
    <xf numFmtId="0" fontId="43" fillId="0" borderId="17" xfId="0" applyFont="1" applyBorder="1" applyAlignment="1">
      <alignment horizontal="left" vertical="top" wrapText="1"/>
    </xf>
    <xf numFmtId="0" fontId="38" fillId="0" borderId="16" xfId="0" applyFont="1" applyBorder="1" applyAlignment="1">
      <alignment vertical="center"/>
    </xf>
    <xf numFmtId="0" fontId="36" fillId="0" borderId="0" xfId="0" applyFont="1" applyAlignment="1">
      <alignment horizontal="center" vertical="center" wrapText="1"/>
    </xf>
    <xf numFmtId="0" fontId="41" fillId="0" borderId="0" xfId="0" applyFont="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 fillId="0" borderId="0" xfId="1" applyAlignment="1">
      <alignment horizontal="left" vertical="top" wrapText="1"/>
    </xf>
    <xf numFmtId="0" fontId="0" fillId="0" borderId="0" xfId="0" applyAlignment="1">
      <alignment horizontal="left" vertical="top" wrapText="1"/>
    </xf>
    <xf numFmtId="0" fontId="0" fillId="0" borderId="0" xfId="0" applyAlignment="1">
      <alignment horizontal="center"/>
    </xf>
  </cellXfs>
  <cellStyles count="3">
    <cellStyle name="Hyperlink" xfId="2" builtinId="8"/>
    <cellStyle name="Normal" xfId="0" builtinId="0"/>
    <cellStyle name="Normal 2" xfId="1" xr:uid="{A1B3ABCF-9AF7-4B3C-84E7-DA710E435660}"/>
  </cellStyles>
  <dxfs count="53">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ont>
        <b val="0"/>
        <i val="0"/>
        <strike val="0"/>
        <condense val="0"/>
        <extend val="0"/>
        <outline val="0"/>
        <shadow val="0"/>
        <u val="none"/>
        <vertAlign val="baseline"/>
        <sz val="11"/>
        <color auto="1"/>
        <name val="Calibri"/>
        <scheme val="minor"/>
      </font>
      <numFmt numFmtId="0" formatCode="General"/>
    </dxf>
    <dxf>
      <font>
        <b val="0"/>
        <i val="0"/>
        <strike val="0"/>
        <condense val="0"/>
        <extend val="0"/>
        <outline val="0"/>
        <shadow val="0"/>
        <u val="none"/>
        <vertAlign val="baseline"/>
        <sz val="11"/>
        <color auto="1"/>
        <name val="Calibri"/>
        <scheme val="minor"/>
      </font>
      <numFmt numFmtId="0" formatCode="General"/>
    </dxf>
    <dxf>
      <font>
        <b val="0"/>
        <i val="0"/>
        <strike val="0"/>
        <condense val="0"/>
        <extend val="0"/>
        <outline val="0"/>
        <shadow val="0"/>
        <u val="none"/>
        <vertAlign val="baseline"/>
        <sz val="11"/>
        <color auto="1"/>
        <name val="Calibri"/>
        <scheme val="minor"/>
      </font>
      <numFmt numFmtId="0" formatCode="General"/>
    </dxf>
    <dxf>
      <font>
        <b val="0"/>
        <i val="0"/>
        <strike val="0"/>
        <condense val="0"/>
        <extend val="0"/>
        <outline val="0"/>
        <shadow val="0"/>
        <u val="none"/>
        <vertAlign val="baseline"/>
        <sz val="11"/>
        <color auto="1"/>
        <name val="Calibri"/>
        <scheme val="minor"/>
      </font>
      <numFmt numFmtId="0" formatCode="General"/>
    </dxf>
    <dxf>
      <font>
        <b val="0"/>
        <i val="0"/>
        <strike val="0"/>
        <condense val="0"/>
        <extend val="0"/>
        <outline val="0"/>
        <shadow val="0"/>
        <u val="none"/>
        <vertAlign val="baseline"/>
        <sz val="11"/>
        <color auto="1"/>
        <name val="Calibri"/>
        <scheme val="minor"/>
      </font>
      <numFmt numFmtId="0" formatCode="General"/>
    </dxf>
    <dxf>
      <font>
        <b val="0"/>
        <i val="0"/>
        <strike val="0"/>
        <condense val="0"/>
        <extend val="0"/>
        <outline val="0"/>
        <shadow val="0"/>
        <u val="none"/>
        <vertAlign val="baseline"/>
        <sz val="11"/>
        <color auto="1"/>
        <name val="Calibri"/>
        <scheme val="minor"/>
      </font>
      <numFmt numFmtId="0" formatCode="General"/>
    </dxf>
    <dxf>
      <font>
        <b val="0"/>
        <i val="0"/>
        <strike val="0"/>
        <condense val="0"/>
        <extend val="0"/>
        <outline val="0"/>
        <shadow val="0"/>
        <u val="none"/>
        <vertAlign val="baseline"/>
        <sz val="11"/>
        <color auto="1"/>
        <name val="Calibri"/>
        <scheme val="minor"/>
      </font>
      <numFmt numFmtId="0" formatCode="General"/>
    </dxf>
    <dxf>
      <font>
        <b val="0"/>
        <i val="0"/>
        <strike val="0"/>
        <condense val="0"/>
        <extend val="0"/>
        <outline val="0"/>
        <shadow val="0"/>
        <u val="none"/>
        <vertAlign val="baseline"/>
        <sz val="11"/>
        <color auto="1"/>
        <name val="Calibri"/>
        <scheme val="minor"/>
      </font>
      <numFmt numFmtId="0" formatCode="General"/>
    </dxf>
    <dxf>
      <font>
        <b val="0"/>
        <i val="0"/>
        <strike val="0"/>
        <condense val="0"/>
        <extend val="0"/>
        <outline val="0"/>
        <shadow val="0"/>
        <u val="none"/>
        <vertAlign val="baseline"/>
        <sz val="11"/>
        <color auto="1"/>
        <name val="Calibri"/>
        <scheme val="minor"/>
      </font>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dxf>
    <dxf>
      <numFmt numFmtId="0" formatCode="General"/>
    </dxf>
    <dxf>
      <numFmt numFmtId="0" formatCode="General"/>
    </dxf>
    <dxf>
      <font>
        <b val="0"/>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left/>
        <right/>
        <top/>
        <bottom style="medium">
          <color indexed="64"/>
        </bottom>
        <vertical/>
        <horizontal/>
      </border>
    </dxf>
    <dxf>
      <font>
        <b val="0"/>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left/>
        <right style="medium">
          <color indexed="64"/>
        </right>
        <top/>
        <bottom style="medium">
          <color indexed="64"/>
        </bottom>
        <vertical/>
        <horizontal/>
      </border>
    </dxf>
    <dxf>
      <font>
        <b/>
        <i val="0"/>
        <strike val="0"/>
        <condense val="0"/>
        <extend val="0"/>
        <outline val="0"/>
        <shadow val="0"/>
        <u val="none"/>
        <vertAlign val="baseline"/>
        <sz val="8"/>
        <color theme="1"/>
        <name val="Calibri"/>
        <scheme val="minor"/>
      </font>
      <fill>
        <patternFill patternType="solid">
          <fgColor indexed="64"/>
          <bgColor rgb="FF00B0F0"/>
        </patternFill>
      </fill>
      <alignment horizontal="center"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8"/>
        <color theme="1"/>
        <name val="Calibri"/>
        <scheme val="minor"/>
      </font>
      <fill>
        <patternFill patternType="solid">
          <fgColor indexed="64"/>
          <bgColor rgb="FFFFFFFF"/>
        </patternFill>
      </fill>
      <alignment horizontal="general" vertical="center" textRotation="0" wrapText="0"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8"/>
        <color theme="1"/>
        <name val="Calibri"/>
        <scheme val="minor"/>
      </font>
      <alignment horizontal="general"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8"/>
        <color rgb="FF000000"/>
        <name val="Calibri"/>
        <scheme val="minor"/>
      </font>
      <alignment horizontal="center" vertical="center" textRotation="0" wrapText="1" indent="0" justifyLastLine="0" shrinkToFit="0" readingOrder="0"/>
      <border diagonalUp="0" diagonalDown="0">
        <left/>
        <right style="medium">
          <color indexed="64"/>
        </right>
        <top/>
        <bottom style="medium">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8"/>
        <color theme="1"/>
        <name val="Calibri"/>
        <scheme val="minor"/>
      </font>
      <alignment horizontal="center"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9"/>
        <color theme="1"/>
        <name val="Calibri"/>
        <scheme val="minor"/>
      </font>
      <fill>
        <patternFill patternType="solid">
          <fgColor indexed="64"/>
          <bgColor rgb="FFF2F2F2"/>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ill>
        <patternFill patternType="solid">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130.465570138891" createdVersion="6" refreshedVersion="6" minRefreshableVersion="3" recordCount="50" xr:uid="{00000000-000A-0000-FFFF-FFFF0A000000}">
  <cacheSource type="worksheet">
    <worksheetSource name="_2019_supluskoha_andmed"/>
  </cacheSource>
  <cacheFields count="9">
    <cacheField name="nr." numFmtId="0">
      <sharedItems containsSemiMixedTypes="0" containsString="0" containsNumber="1" containsInteger="1" minValue="1" maxValue="50"/>
    </cacheField>
    <cacheField name="Maakond" numFmtId="0">
      <sharedItems/>
    </cacheField>
    <cacheField name="Supluskoht" numFmtId="0">
      <sharedItems/>
    </cacheField>
    <cacheField name="Kvaliteediklass" numFmtId="0">
      <sharedItems count="6">
        <s v="Väga hea"/>
        <s v="Hea"/>
        <s v="Piisav"/>
        <s v="Halb"/>
        <s v=" Väga hea,"/>
        <s v="Uus, avatud 2019. a. Klassifitseerimiseks on vajalikud nelja aasta andmed."/>
      </sharedItems>
    </cacheField>
    <cacheField name="90-protsentiil     E. Coli" numFmtId="0">
      <sharedItems containsBlank="1" containsMixedTypes="1" containsNumber="1" minValue="4.75" maxValue="636.38"/>
    </cacheField>
    <cacheField name="90-protsentiil soole enterokokid" numFmtId="0">
      <sharedItems containsBlank="1" containsMixedTypes="1" containsNumber="1" minValue="2.94" maxValue="289.95"/>
    </cacheField>
    <cacheField name="95-protsentiil     E. Coli" numFmtId="0">
      <sharedItems containsBlank="1" containsMixedTypes="1" containsNumber="1" minValue="6.31" maxValue="1374.32"/>
    </cacheField>
    <cacheField name="95-protsentiil soole enterokokid" numFmtId="0">
      <sharedItems containsBlank="1" containsMixedTypes="1" containsNumber="1" minValue="3.7" maxValue="518.48"/>
    </cacheField>
    <cacheField name="Supluskohad KOV'ti.KOV" numFmtId="0">
      <sharedItems containsBlank="1" count="28">
        <s v="Harku vald"/>
        <s v="Alutaguse vald"/>
        <s v="Tallinn"/>
        <s v="Elva vald"/>
        <s v="Haapsalu linn"/>
        <s v="Haljala vald"/>
        <s v="Hiiumaa vald"/>
        <s v="Narva linn"/>
        <s v="Häädemeeste vald"/>
        <s v="Narva-Jõesuu linn"/>
        <s v="Jõgeva vald"/>
        <s v="Järva vald"/>
        <s v="Paide linn"/>
        <s v="Lääne-Nigula vald"/>
        <s v="Türi vald"/>
        <s v="Nõo vald"/>
        <s v="Otepää vald"/>
        <s v="Viru-Nigula vald"/>
        <s v="Põlva vald"/>
        <s v="Pärnu linn"/>
        <s v="Saaremaa vald"/>
        <s v="Setomaa vald"/>
        <s v="Tartu linn"/>
        <s v="Valga vald"/>
        <s v="Tõrva vald"/>
        <s v="Viljandi linn"/>
        <s v="Võru linn"/>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n v="1"/>
    <s v="Harjumaa"/>
    <s v="Vääna-Jõesuu rand"/>
    <x v="0"/>
    <n v="56.32"/>
    <n v="10.85"/>
    <n v="90.45"/>
    <n v="16.309999999999999"/>
    <x v="0"/>
  </r>
  <r>
    <n v="12"/>
    <s v="Ida-Virumaa"/>
    <s v="Kauksi rand"/>
    <x v="0"/>
    <n v="88.66"/>
    <n v="39.68"/>
    <n v="117.71"/>
    <n v="65.27"/>
    <x v="1"/>
  </r>
  <r>
    <n v="2"/>
    <s v="Harjumaa"/>
    <s v="Harku rand"/>
    <x v="0"/>
    <n v="89.34"/>
    <n v="33.86"/>
    <n v="143.85"/>
    <n v="51.78"/>
    <x v="2"/>
  </r>
  <r>
    <n v="37"/>
    <s v="Tartumaa"/>
    <s v="Verevi järve rand"/>
    <x v="0"/>
    <n v="87.99"/>
    <n v="14.1"/>
    <n v="134.19999999999999"/>
    <n v="21.73"/>
    <x v="3"/>
  </r>
  <r>
    <n v="3"/>
    <s v="Harjumaa"/>
    <s v="Kakumäe rand"/>
    <x v="1"/>
    <n v="204.52"/>
    <n v="34.380000000000003"/>
    <n v="408.64"/>
    <n v="57.75"/>
    <x v="2"/>
  </r>
  <r>
    <n v="4"/>
    <s v="Harjumaa"/>
    <s v="Pikakari rand"/>
    <x v="0"/>
    <n v="36.47"/>
    <n v="10.25"/>
    <n v="59.36"/>
    <n v="15.12"/>
    <x v="2"/>
  </r>
  <r>
    <n v="23"/>
    <s v="Läänemaa"/>
    <s v="Paralepa rand"/>
    <x v="1"/>
    <n v="86.77"/>
    <n v="77.98"/>
    <n v="134.83000000000001"/>
    <n v="134.83000000000001"/>
    <x v="4"/>
  </r>
  <r>
    <n v="5"/>
    <s v="Harjumaa"/>
    <s v="Pirita rand"/>
    <x v="0"/>
    <n v="36.18"/>
    <n v="9.73"/>
    <n v="57.78"/>
    <n v="14.08"/>
    <x v="2"/>
  </r>
  <r>
    <n v="24"/>
    <s v="Läänemaa"/>
    <s v="Vasikaholmi rand"/>
    <x v="2"/>
    <n v="134.25"/>
    <n v="113.15"/>
    <n v="243.68"/>
    <n v="225.7"/>
    <x v="4"/>
  </r>
  <r>
    <n v="6"/>
    <s v="Harjumaa"/>
    <s v="Pelgurand / Stroomi rand"/>
    <x v="3"/>
    <n v="501.06"/>
    <n v="47.14"/>
    <n v="1060.53"/>
    <n v="86.75"/>
    <x v="2"/>
  </r>
  <r>
    <n v="27"/>
    <s v="Lääne-Virumaa"/>
    <s v="Võsu rand"/>
    <x v="0"/>
    <n v="60.13"/>
    <n v="22.17"/>
    <n v="81.92"/>
    <n v="34.020000000000003"/>
    <x v="5"/>
  </r>
  <r>
    <n v="7"/>
    <s v="Hiiumaa"/>
    <s v="Liivalauka rand"/>
    <x v="0"/>
    <n v="13.91"/>
    <n v="5.4"/>
    <n v="22.7"/>
    <n v="7.63"/>
    <x v="6"/>
  </r>
  <r>
    <n v="8"/>
    <s v="Hiiumaa"/>
    <s v="Kassari rand"/>
    <x v="0"/>
    <n v="15.16"/>
    <n v="13.09"/>
    <n v="24.35"/>
    <n v="20.65"/>
    <x v="6"/>
  </r>
  <r>
    <n v="9"/>
    <s v="Hiiumaa"/>
    <s v="Luidja rand"/>
    <x v="0"/>
    <n v="14.85"/>
    <n v="6.38"/>
    <n v="23.05"/>
    <n v="9.07"/>
    <x v="6"/>
  </r>
  <r>
    <n v="10"/>
    <s v="Hiiumaa"/>
    <s v="Kärdla rand"/>
    <x v="1"/>
    <n v="199.14"/>
    <n v="74.709999999999994"/>
    <n v="341"/>
    <n v="129.47"/>
    <x v="6"/>
  </r>
  <r>
    <n v="11"/>
    <s v="Hiiumaa"/>
    <s v="Tõrvanina rand"/>
    <x v="0"/>
    <n v="16.399999999999999"/>
    <n v="5.98"/>
    <n v="26.04"/>
    <n v="8.34"/>
    <x v="6"/>
  </r>
  <r>
    <n v="13"/>
    <s v="Ida-Virumaa"/>
    <s v="Narva Joaoru rand"/>
    <x v="1"/>
    <n v="347.47"/>
    <n v="82.37"/>
    <n v="521.37"/>
    <n v="113.91"/>
    <x v="7"/>
  </r>
  <r>
    <n v="29"/>
    <s v="Pärnumaa"/>
    <s v="Kabli rand"/>
    <x v="2"/>
    <n v="245.84"/>
    <n v="93.27"/>
    <n v="520.78"/>
    <n v="192.63"/>
    <x v="8"/>
  </r>
  <r>
    <n v="14"/>
    <s v="Ida-Virumaa"/>
    <s v="Narva-Jõesuu rand"/>
    <x v="0"/>
    <n v="146.38"/>
    <n v="25.91"/>
    <n v="212.09"/>
    <n v="37.200000000000003"/>
    <x v="9"/>
  </r>
  <r>
    <n v="15"/>
    <s v="Jõgevamaa"/>
    <s v="Kuremaa rand"/>
    <x v="0"/>
    <n v="28.06"/>
    <n v="6.51"/>
    <n v="44.47"/>
    <n v="98.15"/>
    <x v="10"/>
  </r>
  <r>
    <n v="21"/>
    <s v="Järvamaa"/>
    <s v="Järva-Jaani tehisjärve rand"/>
    <x v="0"/>
    <n v="10.210000000000001"/>
    <n v="4.51"/>
    <n v="13.95"/>
    <n v="6.02"/>
    <x v="11"/>
  </r>
  <r>
    <n v="16"/>
    <s v="Järvamaa"/>
    <s v="Rava paisjärve rand"/>
    <x v="0"/>
    <n v="18.23"/>
    <n v="7.35"/>
    <n v="28.61"/>
    <n v="9.8699999999999992"/>
    <x v="11"/>
  </r>
  <r>
    <n v="17"/>
    <s v="Järvamaa"/>
    <s v="Väinjärve rand"/>
    <x v="0"/>
    <n v="33.340000000000003"/>
    <n v="7.82"/>
    <n v="52.66"/>
    <n v="11.57"/>
    <x v="11"/>
  </r>
  <r>
    <n v="18"/>
    <s v="Järvamaa"/>
    <s v="Matsimäe pühajärve rand "/>
    <x v="0"/>
    <n v="30.95"/>
    <n v="4.13"/>
    <n v="55.93"/>
    <n v="5.37"/>
    <x v="12"/>
  </r>
  <r>
    <n v="25"/>
    <s v="Läänemaa"/>
    <s v="Roosta rand"/>
    <x v="0"/>
    <n v="20.96"/>
    <n v="6.74"/>
    <n v="34.39"/>
    <n v="9.4600000000000009"/>
    <x v="13"/>
  </r>
  <r>
    <n v="19"/>
    <s v="Järvamaa"/>
    <s v="Paide tehisjärve rand"/>
    <x v="0"/>
    <n v="139.28"/>
    <n v="12.54"/>
    <n v="283.45999999999998"/>
    <n v="19.62"/>
    <x v="12"/>
  </r>
  <r>
    <n v="20"/>
    <s v="Järvamaa"/>
    <s v="Türi tehisjärve rand"/>
    <x v="1"/>
    <n v="265.37"/>
    <n v="157.51"/>
    <n v="543.67999999999995"/>
    <n v="297.05"/>
    <x v="14"/>
  </r>
  <r>
    <n v="38"/>
    <s v="Tartumaa"/>
    <s v="Nõo Veskijärve rand"/>
    <x v="0"/>
    <n v="66.86"/>
    <n v="50.39"/>
    <n v="111.28"/>
    <n v="82.95"/>
    <x v="15"/>
  </r>
  <r>
    <n v="22"/>
    <s v="Järvamaa"/>
    <s v="Tarbja tehisjärve rand"/>
    <x v="0"/>
    <n v="160.63"/>
    <n v="58.05"/>
    <n v="322.31"/>
    <n v="113.43"/>
    <x v="12"/>
  </r>
  <r>
    <n v="45"/>
    <s v="Valgamaa"/>
    <s v="Pühajärve supelrand"/>
    <x v="0"/>
    <n v="11.79"/>
    <n v="8.1199999999999992"/>
    <n v="17.5"/>
    <n v="11.52"/>
    <x v="16"/>
  </r>
  <r>
    <n v="26"/>
    <s v="Lääne-Virumaa"/>
    <s v="Kunda rand"/>
    <x v="0"/>
    <n v="112.64"/>
    <n v="50.24"/>
    <n v="164.3"/>
    <n v="82.09"/>
    <x v="17"/>
  </r>
  <r>
    <n v="28"/>
    <s v="Põlvamaa"/>
    <s v="Põlva rand"/>
    <x v="2"/>
    <n v="636.38"/>
    <n v="250.54"/>
    <n v="1374.32"/>
    <n v="518.48"/>
    <x v="18"/>
  </r>
  <r>
    <n v="31"/>
    <s v="Pärnumaa"/>
    <s v="Mai rand"/>
    <x v="2"/>
    <n v="165.85"/>
    <n v="153.66"/>
    <n v="239.82"/>
    <n v="259.73"/>
    <x v="19"/>
  </r>
  <r>
    <n v="32"/>
    <s v="Pärnumaa"/>
    <s v="Pärnu Keskrand"/>
    <x v="0"/>
    <n v="107.98"/>
    <n v="48.25"/>
    <n v="163.87"/>
    <n v="73.31"/>
    <x v="19"/>
  </r>
  <r>
    <n v="30"/>
    <s v="Pärnumaa"/>
    <s v="Raeküla rand"/>
    <x v="3"/>
    <n v="330.75"/>
    <n v="289.95"/>
    <n v="531.19000000000005"/>
    <n v="499.88"/>
    <x v="19"/>
  </r>
  <r>
    <n v="33"/>
    <s v="Pärnumaa"/>
    <s v="Vana-Pärnu rand"/>
    <x v="3"/>
    <n v="457.95"/>
    <n v="220.01"/>
    <n v="765.93"/>
    <n v="386.99"/>
    <x v="19"/>
  </r>
  <r>
    <n v="35"/>
    <s v="Saaremaa"/>
    <s v="Kuressaare rand"/>
    <x v="0"/>
    <n v="79.459999999999994"/>
    <n v="40.770000000000003"/>
    <n v="132.15"/>
    <n v="68.53"/>
    <x v="20"/>
  </r>
  <r>
    <n v="36"/>
    <s v="Saaremaa"/>
    <s v="Mändjala rand"/>
    <x v="4"/>
    <n v="59.47"/>
    <n v="21.68"/>
    <n v="104.58"/>
    <n v="35.78"/>
    <x v="20"/>
  </r>
  <r>
    <n v="50"/>
    <s v="Võrumaa"/>
    <s v="Värska Sanatooriumi rand"/>
    <x v="0"/>
    <n v="8.27"/>
    <n v="14.85"/>
    <n v="10.65"/>
    <n v="21.2"/>
    <x v="21"/>
  </r>
  <r>
    <n v="39"/>
    <s v="Tartumaa"/>
    <s v="Anne kanali rand"/>
    <x v="2"/>
    <s v="560.36"/>
    <s v="122.46"/>
    <s v="951.8"/>
    <s v="208.63"/>
    <x v="22"/>
  </r>
  <r>
    <n v="40"/>
    <s v="Tartumaa"/>
    <s v="Emajõgi, linnaujula rand"/>
    <x v="0"/>
    <n v="181.98"/>
    <n v="89.88"/>
    <n v="276.63"/>
    <n v="122.65"/>
    <x v="22"/>
  </r>
  <r>
    <n v="41"/>
    <s v="Tartumaa"/>
    <s v="Emajõgi, vabaujula rand"/>
    <x v="0"/>
    <n v="93.9"/>
    <n v="69.31"/>
    <n v="130.94"/>
    <n v="93.56"/>
    <x v="22"/>
  </r>
  <r>
    <n v="42"/>
    <s v="Valgamaa"/>
    <s v="Pedeli puhkeala rand"/>
    <x v="1"/>
    <n v="361.22"/>
    <n v="177.52"/>
    <n v="614.62"/>
    <n v="333.5"/>
    <x v="23"/>
  </r>
  <r>
    <n v="43"/>
    <s v="Valgamaa"/>
    <s v="Riiska järve rand"/>
    <x v="0"/>
    <n v="8.92"/>
    <n v="9.18"/>
    <n v="12.38"/>
    <n v="11.67"/>
    <x v="24"/>
  </r>
  <r>
    <n v="44"/>
    <s v="Valgamaa"/>
    <s v="Vanamõisa järve rand"/>
    <x v="0"/>
    <n v="4.75"/>
    <n v="2.94"/>
    <n v="6.31"/>
    <n v="3.7"/>
    <x v="24"/>
  </r>
  <r>
    <n v="46"/>
    <s v="Viljandimaa"/>
    <s v="Viljandi järve rand"/>
    <x v="0"/>
    <n v="91.59"/>
    <n v="35.17"/>
    <n v="153.69"/>
    <n v="60.6"/>
    <x v="25"/>
  </r>
  <r>
    <n v="47"/>
    <s v="Viljandimaa"/>
    <s v="Paala rand"/>
    <x v="1"/>
    <n v="311.66000000000003"/>
    <n v="109.05"/>
    <n v="595.54"/>
    <n v="198.53"/>
    <x v="25"/>
  </r>
  <r>
    <n v="48"/>
    <s v="Võrumaa"/>
    <s v="Kubija rand"/>
    <x v="0"/>
    <n v="47.95"/>
    <n v="11.84"/>
    <n v="86.66"/>
    <n v="18.32"/>
    <x v="26"/>
  </r>
  <r>
    <n v="49"/>
    <s v="Võrumaa"/>
    <s v="Tamula rand"/>
    <x v="0"/>
    <n v="22.31"/>
    <n v="12.74"/>
    <n v="35.659999999999997"/>
    <n v="18.96"/>
    <x v="26"/>
  </r>
  <r>
    <n v="34"/>
    <s v="Pärnumaa"/>
    <s v="Reiu rand"/>
    <x v="5"/>
    <m/>
    <m/>
    <m/>
    <m/>
    <x v="2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PivotTable-liigendtabel1" cacheId="7" applyNumberFormats="0" applyBorderFormats="0" applyFontFormats="0" applyPatternFormats="0" applyAlignmentFormats="0" applyWidthHeightFormats="1" dataCaption="Väärtused" updatedVersion="6" minRefreshableVersion="3" useAutoFormatting="1" itemPrintTitles="1" createdVersion="6" indent="0" outline="1" outlineData="1" multipleFieldFilters="0">
  <location ref="A3:G32" firstHeaderRow="1" firstDataRow="2" firstDataCol="1"/>
  <pivotFields count="9">
    <pivotField showAll="0"/>
    <pivotField showAll="0"/>
    <pivotField showAll="0"/>
    <pivotField axis="axisCol" dataField="1" showAll="0">
      <items count="7">
        <item x="4"/>
        <item x="3"/>
        <item x="1"/>
        <item x="2"/>
        <item h="1" x="5"/>
        <item x="0"/>
        <item t="default"/>
      </items>
    </pivotField>
    <pivotField showAll="0"/>
    <pivotField showAll="0"/>
    <pivotField showAll="0"/>
    <pivotField showAll="0"/>
    <pivotField axis="axisRow" showAll="0">
      <items count="29">
        <item x="1"/>
        <item x="3"/>
        <item x="4"/>
        <item x="5"/>
        <item x="0"/>
        <item x="6"/>
        <item x="8"/>
        <item x="10"/>
        <item x="11"/>
        <item x="13"/>
        <item x="7"/>
        <item x="9"/>
        <item x="15"/>
        <item x="16"/>
        <item x="12"/>
        <item x="18"/>
        <item x="19"/>
        <item x="20"/>
        <item x="21"/>
        <item x="2"/>
        <item x="22"/>
        <item x="24"/>
        <item x="14"/>
        <item x="23"/>
        <item x="25"/>
        <item x="17"/>
        <item x="26"/>
        <item x="27"/>
        <item t="default"/>
      </items>
    </pivotField>
  </pivotFields>
  <rowFields count="1">
    <field x="8"/>
  </rowFields>
  <rowItems count="28">
    <i>
      <x/>
    </i>
    <i>
      <x v="1"/>
    </i>
    <i>
      <x v="2"/>
    </i>
    <i>
      <x v="3"/>
    </i>
    <i>
      <x v="4"/>
    </i>
    <i>
      <x v="5"/>
    </i>
    <i>
      <x v="6"/>
    </i>
    <i>
      <x v="7"/>
    </i>
    <i>
      <x v="8"/>
    </i>
    <i>
      <x v="9"/>
    </i>
    <i>
      <x v="10"/>
    </i>
    <i>
      <x v="11"/>
    </i>
    <i>
      <x v="12"/>
    </i>
    <i>
      <x v="13"/>
    </i>
    <i>
      <x v="14"/>
    </i>
    <i>
      <x v="15"/>
    </i>
    <i>
      <x v="16"/>
    </i>
    <i>
      <x v="17"/>
    </i>
    <i>
      <x v="18"/>
    </i>
    <i>
      <x v="19"/>
    </i>
    <i>
      <x v="20"/>
    </i>
    <i>
      <x v="21"/>
    </i>
    <i>
      <x v="22"/>
    </i>
    <i>
      <x v="23"/>
    </i>
    <i>
      <x v="24"/>
    </i>
    <i>
      <x v="25"/>
    </i>
    <i>
      <x v="26"/>
    </i>
    <i t="grand">
      <x/>
    </i>
  </rowItems>
  <colFields count="1">
    <field x="3"/>
  </colFields>
  <colItems count="6">
    <i>
      <x/>
    </i>
    <i>
      <x v="1"/>
    </i>
    <i>
      <x v="2"/>
    </i>
    <i>
      <x v="3"/>
    </i>
    <i>
      <x v="5"/>
    </i>
    <i t="grand">
      <x/>
    </i>
  </colItems>
  <dataFields count="1">
    <dataField name="Loendus kogusummast Kvaliteediklass"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Välisandmed_1" connectionId="3" xr16:uid="{00000000-0016-0000-0600-000000000000}" autoFormatId="0" applyNumberFormats="0" applyBorderFormats="0" applyFontFormats="1" applyPatternFormats="1" applyAlignmentFormats="0" applyWidthHeightFormats="0">
  <queryTableRefresh preserveSortFilterLayout="0" nextId="3">
    <queryTableFields count="2">
      <queryTableField id="1" name="KOV" tableColumnId="13"/>
      <queryTableField id="2" name="Supluskoht" tableColumnId="14"/>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Välisandmed_1" connectionId="1" xr16:uid="{00000000-0016-0000-0800-000001000000}" autoFormatId="0" applyNumberFormats="0" applyBorderFormats="0" applyFontFormats="1" applyPatternFormats="1" applyAlignmentFormats="0" applyWidthHeightFormats="0">
  <queryTableRefresh preserveSortFilterLayout="0" nextId="10">
    <queryTableFields count="9">
      <queryTableField id="1" name="nr." tableColumnId="55"/>
      <queryTableField id="2" name="Maakond" tableColumnId="56"/>
      <queryTableField id="3" name="Supluskoht" tableColumnId="57"/>
      <queryTableField id="4" name="Kvaliteediklass" tableColumnId="58"/>
      <queryTableField id="5" name="90-protsentiil     E. Coli" tableColumnId="59"/>
      <queryTableField id="6" name="90-protsentiil soole enterokokid" tableColumnId="60"/>
      <queryTableField id="7" name="95-protsentiil     E. Coli" tableColumnId="61"/>
      <queryTableField id="8" name="95-protsentiil soole enterokokid" tableColumnId="62"/>
      <queryTableField id="9" name="Supluskohad KOV'ti.KOV" tableColumnId="63"/>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Välisandmed_1" connectionId="4" xr16:uid="{00000000-0016-0000-0900-000002000000}" autoFormatId="0" applyNumberFormats="0" applyBorderFormats="0" applyFontFormats="1" applyPatternFormats="1" applyAlignmentFormats="0" applyWidthHeightFormats="0">
  <queryTableRefresh preserveSortFilterLayout="0" nextId="13">
    <queryTableFields count="12">
      <queryTableField id="1" name="Reasildid" tableColumnId="35"/>
      <queryTableField id="2" name=" Väga hea," tableColumnId="36"/>
      <queryTableField id="3" name="Halb" tableColumnId="37"/>
      <queryTableField id="4" name="Hea" tableColumnId="38"/>
      <queryTableField id="5" name="Piisav" tableColumnId="39"/>
      <queryTableField id="6" name="Väga hea" tableColumnId="40"/>
      <queryTableField id="7" name="Kokku" tableColumnId="41"/>
      <queryTableField id="8" name="Hea2" tableColumnId="42"/>
      <queryTableField id="9" name="Vähemalt kõigis hea" tableColumnId="43"/>
      <queryTableField id="10" name="Väga hea3" tableColumnId="44"/>
      <queryTableField id="11" name="Vähemalt kõigis väga hea" tableColumnId="45"/>
      <queryTableField id="12" name="Alla hea" tableColumnId="46"/>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Välisandmed_1" connectionId="2" xr16:uid="{00000000-0016-0000-0A00-000003000000}" autoFormatId="0" applyNumberFormats="0" applyBorderFormats="0" applyFontFormats="1" applyPatternFormats="1" applyAlignmentFormats="0" applyWidthHeightFormats="0">
  <queryTableRefresh preserveSortFilterLayout="0" nextId="8">
    <queryTableFields count="7">
      <queryTableField id="1" name="Kohalik omavalitsus" tableColumnId="63"/>
      <queryTableField id="2" name="Kokku" tableColumnId="64"/>
      <queryTableField id="3" name="Hea" tableColumnId="65"/>
      <queryTableField id="4" name="Vähemalt kõigis hea" tableColumnId="66"/>
      <queryTableField id="5" name="Väga hea" tableColumnId="67"/>
      <queryTableField id="6" name="Vähemalt kõigis väga hea" tableColumnId="68"/>
      <queryTableField id="7" name="Alla hea" tableColumnId="69"/>
    </queryTableFields>
  </queryTableRefresh>
</queryTable>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1" displayName="Tabel1" ref="A1:C72" totalsRowShown="0">
  <autoFilter ref="A1:C72" xr:uid="{00000000-0009-0000-0100-000001000000}"/>
  <tableColumns count="3">
    <tableColumn id="1" xr3:uid="{00000000-0010-0000-0100-000001000000}" name="KOV"/>
    <tableColumn id="2" xr3:uid="{00000000-0010-0000-0100-000002000000}" name="Supluskoht"/>
    <tableColumn id="3" xr3:uid="{1E1CC514-CD0A-4834-B3F4-475E7E9BABB7}" name="Veerg1" dataDxfId="5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el3" displayName="Tabel3" ref="A1:H53" totalsRowShown="0" headerRowDxfId="51" dataDxfId="49" headerRowBorderDxfId="50" tableBorderDxfId="48">
  <autoFilter ref="A1:H53" xr:uid="{00000000-0009-0000-0100-000003000000}"/>
  <tableColumns count="8">
    <tableColumn id="1" xr3:uid="{00000000-0010-0000-0000-000001000000}" name="nr." dataDxfId="47"/>
    <tableColumn id="2" xr3:uid="{00000000-0010-0000-0000-000002000000}" name="Maakond" dataDxfId="46"/>
    <tableColumn id="3" xr3:uid="{00000000-0010-0000-0000-000003000000}" name="Supluskoht" dataDxfId="45"/>
    <tableColumn id="4" xr3:uid="{00000000-0010-0000-0000-000004000000}" name="Kvaliteediklass" dataDxfId="44"/>
    <tableColumn id="5" xr3:uid="{00000000-0010-0000-0000-000005000000}" name="90-protsentiil     E. Coli" dataDxfId="43"/>
    <tableColumn id="6" xr3:uid="{00000000-0010-0000-0000-000006000000}" name="90-protsentiil soole enterokokid" dataDxfId="42"/>
    <tableColumn id="7" xr3:uid="{00000000-0010-0000-0000-000007000000}" name="95-protsentiil     E. Coli" dataDxfId="41"/>
    <tableColumn id="8" xr3:uid="{00000000-0010-0000-0000-000008000000}" name="95-protsentiil soole enterokokid" dataDxfId="4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Supluskohad_KOV_ti" displayName="Supluskohad_KOV_ti" ref="A1:B52" tableType="queryTable" totalsRowShown="0">
  <autoFilter ref="A1:B52" xr:uid="{00000000-0009-0000-0100-000002000000}"/>
  <tableColumns count="2">
    <tableColumn id="13" xr3:uid="{00000000-0010-0000-0200-00000D000000}" uniqueName="13" name="KOV" queryTableFieldId="1" dataDxfId="39"/>
    <tableColumn id="14" xr3:uid="{00000000-0010-0000-0200-00000E000000}" uniqueName="14" name="Supluskoht" queryTableFieldId="2" dataDxfId="38"/>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el6" displayName="Tabel6" ref="A37:L64" totalsRowShown="0" headerRowDxfId="37">
  <autoFilter ref="A37:L64" xr:uid="{00000000-0009-0000-0100-000006000000}"/>
  <tableColumns count="12">
    <tableColumn id="1" xr3:uid="{00000000-0010-0000-0300-000001000000}" name="Reasildid" dataDxfId="36"/>
    <tableColumn id="2" xr3:uid="{00000000-0010-0000-0300-000002000000}" name=" Väga hea," dataDxfId="35"/>
    <tableColumn id="3" xr3:uid="{00000000-0010-0000-0300-000003000000}" name="Halb" dataDxfId="34"/>
    <tableColumn id="4" xr3:uid="{00000000-0010-0000-0300-000004000000}" name="Hea" dataDxfId="33"/>
    <tableColumn id="5" xr3:uid="{00000000-0010-0000-0300-000005000000}" name="Piisav" dataDxfId="32"/>
    <tableColumn id="6" xr3:uid="{00000000-0010-0000-0300-000006000000}" name="Väga hea" dataDxfId="31"/>
    <tableColumn id="7" xr3:uid="{00000000-0010-0000-0300-000007000000}" name="Kokku">
      <calculatedColumnFormula>SUM(B38:F38)</calculatedColumnFormula>
    </tableColumn>
    <tableColumn id="8" xr3:uid="{00000000-0010-0000-0300-000008000000}" name="Hea2" dataDxfId="30">
      <calculatedColumnFormula>Tabel6[[#This Row],[Hea]]</calculatedColumnFormula>
    </tableColumn>
    <tableColumn id="9" xr3:uid="{00000000-0010-0000-0300-000009000000}" name="Vähemalt kõigis hea" dataDxfId="29">
      <calculatedColumnFormula>Tabel6[[#This Row],[Väga hea]]</calculatedColumnFormula>
    </tableColumn>
    <tableColumn id="10" xr3:uid="{00000000-0010-0000-0300-00000A000000}" name="Väga hea3">
      <calculatedColumnFormula>F38+B38</calculatedColumnFormula>
    </tableColumn>
    <tableColumn id="11" xr3:uid="{00000000-0010-0000-0300-00000B000000}" name="Vähemalt kõigis väga hea">
      <calculatedColumnFormula>IF(J38=G38,1,0)</calculatedColumnFormula>
    </tableColumn>
    <tableColumn id="12" xr3:uid="{00000000-0010-0000-0300-00000C000000}" name="Alla hea" dataDxfId="28">
      <calculatedColumnFormula>Tabel6[[#This Row],[Kokku]]-Tabel6[[#This Row],[Väga hea]]-Tabel6[[#This Row],[Hea]]-Tabel6[[#This Row],[ Väga hea,]]</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_2019_supluskoha_andmed" displayName="_2019_supluskoha_andmed" ref="A1:I51" tableType="queryTable" totalsRowShown="0">
  <autoFilter ref="A1:I51" xr:uid="{00000000-0009-0000-0100-000004000000}"/>
  <tableColumns count="9">
    <tableColumn id="55" xr3:uid="{00000000-0010-0000-0400-000037000000}" uniqueName="55" name="nr." queryTableFieldId="1" dataDxfId="27"/>
    <tableColumn id="56" xr3:uid="{00000000-0010-0000-0400-000038000000}" uniqueName="56" name="Maakond" queryTableFieldId="2" dataDxfId="26"/>
    <tableColumn id="57" xr3:uid="{00000000-0010-0000-0400-000039000000}" uniqueName="57" name="Supluskoht" queryTableFieldId="3" dataDxfId="25"/>
    <tableColumn id="58" xr3:uid="{00000000-0010-0000-0400-00003A000000}" uniqueName="58" name="Kvaliteediklass" queryTableFieldId="4" dataDxfId="24"/>
    <tableColumn id="59" xr3:uid="{00000000-0010-0000-0400-00003B000000}" uniqueName="59" name="90-protsentiil     E. Coli" queryTableFieldId="5" dataDxfId="23"/>
    <tableColumn id="60" xr3:uid="{00000000-0010-0000-0400-00003C000000}" uniqueName="60" name="90-protsentiil soole enterokokid" queryTableFieldId="6" dataDxfId="22"/>
    <tableColumn id="61" xr3:uid="{00000000-0010-0000-0400-00003D000000}" uniqueName="61" name="95-protsentiil     E. Coli" queryTableFieldId="7" dataDxfId="21"/>
    <tableColumn id="62" xr3:uid="{00000000-0010-0000-0400-00003E000000}" uniqueName="62" name="95-protsentiil soole enterokokid" queryTableFieldId="8" dataDxfId="20"/>
    <tableColumn id="63" xr3:uid="{00000000-0010-0000-0400-00003F000000}" uniqueName="63" name="Supluskohad KOV'ti.KOV" queryTableFieldId="9" dataDxfId="19"/>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el6_2" displayName="Tabel6_2" ref="A1:L28" tableType="queryTable" totalsRowShown="0">
  <autoFilter ref="A1:L28" xr:uid="{00000000-0009-0000-0100-000008000000}"/>
  <tableColumns count="12">
    <tableColumn id="35" xr3:uid="{00000000-0010-0000-0500-000023000000}" uniqueName="35" name="Reasildid" queryTableFieldId="1" dataDxfId="18"/>
    <tableColumn id="36" xr3:uid="{00000000-0010-0000-0500-000024000000}" uniqueName="36" name=" Väga hea," queryTableFieldId="2" dataDxfId="17"/>
    <tableColumn id="37" xr3:uid="{00000000-0010-0000-0500-000025000000}" uniqueName="37" name="Halb" queryTableFieldId="3" dataDxfId="16"/>
    <tableColumn id="38" xr3:uid="{00000000-0010-0000-0500-000026000000}" uniqueName="38" name="Hea" queryTableFieldId="4" dataDxfId="15"/>
    <tableColumn id="39" xr3:uid="{00000000-0010-0000-0500-000027000000}" uniqueName="39" name="Piisav" queryTableFieldId="5" dataDxfId="14"/>
    <tableColumn id="40" xr3:uid="{00000000-0010-0000-0500-000028000000}" uniqueName="40" name="Väga hea" queryTableFieldId="6" dataDxfId="13"/>
    <tableColumn id="41" xr3:uid="{00000000-0010-0000-0500-000029000000}" uniqueName="41" name="Kokku" queryTableFieldId="7" dataDxfId="12"/>
    <tableColumn id="42" xr3:uid="{00000000-0010-0000-0500-00002A000000}" uniqueName="42" name="Hea2" queryTableFieldId="8" dataDxfId="11"/>
    <tableColumn id="43" xr3:uid="{00000000-0010-0000-0500-00002B000000}" uniqueName="43" name="Vähemalt kõigis hea" queryTableFieldId="9" dataDxfId="10"/>
    <tableColumn id="44" xr3:uid="{00000000-0010-0000-0500-00002C000000}" uniqueName="44" name="Väga hea3" queryTableFieldId="10" dataDxfId="9"/>
    <tableColumn id="45" xr3:uid="{00000000-0010-0000-0500-00002D000000}" uniqueName="45" name="Vähemalt kõigis väga hea" queryTableFieldId="11" dataDxfId="8"/>
    <tableColumn id="46" xr3:uid="{00000000-0010-0000-0500-00002E000000}" uniqueName="46" name="Alla hea" queryTableFieldId="12" dataDxfId="7"/>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KOV" displayName="KOV" ref="A1:G80" tableType="queryTable" totalsRowShown="0">
  <autoFilter ref="A1:G80" xr:uid="{00000000-0009-0000-0100-000009000000}"/>
  <sortState xmlns:xlrd2="http://schemas.microsoft.com/office/spreadsheetml/2017/richdata2" ref="A2:G80">
    <sortCondition ref="A2"/>
  </sortState>
  <tableColumns count="7">
    <tableColumn id="63" xr3:uid="{00000000-0010-0000-0600-00003F000000}" uniqueName="63" name="Kohalik omavalitsus" queryTableFieldId="1" dataDxfId="6"/>
    <tableColumn id="64" xr3:uid="{00000000-0010-0000-0600-000040000000}" uniqueName="64" name="Kokku" queryTableFieldId="2" dataDxfId="5"/>
    <tableColumn id="65" xr3:uid="{00000000-0010-0000-0600-000041000000}" uniqueName="65" name="Hea" queryTableFieldId="3" dataDxfId="4"/>
    <tableColumn id="66" xr3:uid="{00000000-0010-0000-0600-000042000000}" uniqueName="66" name="Vähemalt kõigis hea" queryTableFieldId="4" dataDxfId="3"/>
    <tableColumn id="67" xr3:uid="{00000000-0010-0000-0600-000043000000}" uniqueName="67" name="Väga hea" queryTableFieldId="5" dataDxfId="2"/>
    <tableColumn id="68" xr3:uid="{00000000-0010-0000-0600-000044000000}" uniqueName="68" name="Vähemalt kõigis väga hea" queryTableFieldId="6" dataDxfId="1"/>
    <tableColumn id="69" xr3:uid="{00000000-0010-0000-0600-000045000000}" uniqueName="69" name="Alla hea" queryTableFieldId="7" dataDxfId="0"/>
  </tableColumns>
  <tableStyleInfo name="TableStyleMedium7" showFirstColumn="0" showLastColumn="0" showRowStripes="1" showColumnStripes="0"/>
</table>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www.terviseamet.ee/et/keskkonnatervis/inimesele/suplus-ja-ujulavee-ohutu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eht1"/>
  <dimension ref="A2"/>
  <sheetViews>
    <sheetView workbookViewId="0">
      <selection activeCell="C40" sqref="C40"/>
    </sheetView>
  </sheetViews>
  <sheetFormatPr defaultRowHeight="14.5"/>
  <sheetData>
    <row r="2" spans="1:1">
      <c r="A2" s="37"/>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eht10"/>
  <dimension ref="A1:L28"/>
  <sheetViews>
    <sheetView topLeftCell="A64" workbookViewId="0">
      <selection sqref="A1:L28"/>
    </sheetView>
  </sheetViews>
  <sheetFormatPr defaultRowHeight="14.5"/>
  <cols>
    <col min="1" max="1" width="16.1796875" bestFit="1" customWidth="1"/>
    <col min="2" max="2" width="12" bestFit="1" customWidth="1"/>
    <col min="3" max="3" width="7" bestFit="1" customWidth="1"/>
    <col min="4" max="4" width="6.453125" bestFit="1" customWidth="1"/>
    <col min="5" max="5" width="8" bestFit="1" customWidth="1"/>
    <col min="6" max="6" width="11" bestFit="1" customWidth="1"/>
    <col min="7" max="7" width="8.54296875" bestFit="1" customWidth="1"/>
    <col min="8" max="8" width="7.453125" bestFit="1" customWidth="1"/>
    <col min="9" max="9" width="20.453125" bestFit="1" customWidth="1"/>
    <col min="10" max="10" width="12" bestFit="1" customWidth="1"/>
    <col min="11" max="11" width="24.81640625" bestFit="1" customWidth="1"/>
    <col min="12" max="12" width="9.81640625" bestFit="1" customWidth="1"/>
  </cols>
  <sheetData>
    <row r="1" spans="1:12">
      <c r="A1" t="s">
        <v>174</v>
      </c>
      <c r="B1" t="s">
        <v>165</v>
      </c>
      <c r="C1" t="s">
        <v>10</v>
      </c>
      <c r="D1" t="s">
        <v>8</v>
      </c>
      <c r="E1" t="s">
        <v>42</v>
      </c>
      <c r="F1" t="s">
        <v>6</v>
      </c>
      <c r="G1" t="s">
        <v>178</v>
      </c>
      <c r="H1" t="s">
        <v>234</v>
      </c>
      <c r="I1" t="s">
        <v>179</v>
      </c>
      <c r="J1" t="s">
        <v>235</v>
      </c>
      <c r="K1" t="s">
        <v>180</v>
      </c>
      <c r="L1" t="s">
        <v>236</v>
      </c>
    </row>
    <row r="2" spans="1:12">
      <c r="A2" t="s">
        <v>133</v>
      </c>
      <c r="F2">
        <v>1</v>
      </c>
      <c r="G2">
        <v>1</v>
      </c>
      <c r="H2">
        <v>0</v>
      </c>
      <c r="I2">
        <v>1</v>
      </c>
      <c r="J2">
        <v>1</v>
      </c>
      <c r="K2">
        <v>1</v>
      </c>
      <c r="L2">
        <v>0</v>
      </c>
    </row>
    <row r="3" spans="1:12">
      <c r="A3" t="s">
        <v>149</v>
      </c>
      <c r="F3">
        <v>1</v>
      </c>
      <c r="G3">
        <v>1</v>
      </c>
      <c r="H3">
        <v>0</v>
      </c>
      <c r="I3">
        <v>1</v>
      </c>
      <c r="J3">
        <v>1</v>
      </c>
      <c r="K3">
        <v>1</v>
      </c>
      <c r="L3">
        <v>0</v>
      </c>
    </row>
    <row r="4" spans="1:12">
      <c r="A4" t="s">
        <v>140</v>
      </c>
      <c r="D4">
        <v>1</v>
      </c>
      <c r="E4">
        <v>1</v>
      </c>
      <c r="G4">
        <v>2</v>
      </c>
      <c r="H4">
        <v>1</v>
      </c>
      <c r="I4">
        <v>0</v>
      </c>
      <c r="J4">
        <v>0</v>
      </c>
      <c r="K4">
        <v>0</v>
      </c>
      <c r="L4">
        <v>1</v>
      </c>
    </row>
    <row r="5" spans="1:12">
      <c r="A5" t="s">
        <v>144</v>
      </c>
      <c r="F5">
        <v>1</v>
      </c>
      <c r="G5">
        <v>1</v>
      </c>
      <c r="H5">
        <v>0</v>
      </c>
      <c r="I5">
        <v>1</v>
      </c>
      <c r="J5">
        <v>1</v>
      </c>
      <c r="K5">
        <v>1</v>
      </c>
      <c r="L5">
        <v>0</v>
      </c>
    </row>
    <row r="6" spans="1:12">
      <c r="A6" t="s">
        <v>131</v>
      </c>
      <c r="F6">
        <v>1</v>
      </c>
      <c r="G6">
        <v>1</v>
      </c>
      <c r="H6">
        <v>0</v>
      </c>
      <c r="I6">
        <v>1</v>
      </c>
      <c r="J6">
        <v>1</v>
      </c>
      <c r="K6">
        <v>1</v>
      </c>
      <c r="L6">
        <v>0</v>
      </c>
    </row>
    <row r="7" spans="1:12">
      <c r="A7" t="s">
        <v>132</v>
      </c>
      <c r="D7">
        <v>1</v>
      </c>
      <c r="F7">
        <v>4</v>
      </c>
      <c r="G7">
        <v>5</v>
      </c>
      <c r="H7">
        <v>1</v>
      </c>
      <c r="I7">
        <v>4</v>
      </c>
      <c r="J7">
        <v>4</v>
      </c>
      <c r="K7">
        <v>0</v>
      </c>
      <c r="L7">
        <v>0</v>
      </c>
    </row>
    <row r="8" spans="1:12">
      <c r="A8" t="s">
        <v>146</v>
      </c>
      <c r="E8">
        <v>1</v>
      </c>
      <c r="G8">
        <v>1</v>
      </c>
      <c r="H8">
        <v>0</v>
      </c>
      <c r="I8">
        <v>0</v>
      </c>
      <c r="J8">
        <v>0</v>
      </c>
      <c r="K8">
        <v>0</v>
      </c>
      <c r="L8">
        <v>1</v>
      </c>
    </row>
    <row r="9" spans="1:12">
      <c r="A9" t="s">
        <v>136</v>
      </c>
      <c r="F9">
        <v>1</v>
      </c>
      <c r="G9">
        <v>1</v>
      </c>
      <c r="H9">
        <v>0</v>
      </c>
      <c r="I9">
        <v>1</v>
      </c>
      <c r="J9">
        <v>1</v>
      </c>
      <c r="K9">
        <v>1</v>
      </c>
      <c r="L9">
        <v>0</v>
      </c>
    </row>
    <row r="10" spans="1:12">
      <c r="A10" t="s">
        <v>139</v>
      </c>
      <c r="F10">
        <v>3</v>
      </c>
      <c r="G10">
        <v>3</v>
      </c>
      <c r="H10">
        <v>0</v>
      </c>
      <c r="I10">
        <v>3</v>
      </c>
      <c r="J10">
        <v>3</v>
      </c>
      <c r="K10">
        <v>1</v>
      </c>
      <c r="L10">
        <v>0</v>
      </c>
    </row>
    <row r="11" spans="1:12">
      <c r="A11" t="s">
        <v>141</v>
      </c>
      <c r="F11">
        <v>1</v>
      </c>
      <c r="G11">
        <v>1</v>
      </c>
      <c r="H11">
        <v>0</v>
      </c>
      <c r="I11">
        <v>1</v>
      </c>
      <c r="J11">
        <v>1</v>
      </c>
      <c r="K11">
        <v>1</v>
      </c>
      <c r="L11">
        <v>0</v>
      </c>
    </row>
    <row r="12" spans="1:12">
      <c r="A12" t="s">
        <v>134</v>
      </c>
      <c r="D12">
        <v>1</v>
      </c>
      <c r="G12">
        <v>1</v>
      </c>
      <c r="H12">
        <v>1</v>
      </c>
      <c r="I12">
        <v>0</v>
      </c>
      <c r="J12">
        <v>0</v>
      </c>
      <c r="K12">
        <v>0</v>
      </c>
      <c r="L12">
        <v>0</v>
      </c>
    </row>
    <row r="13" spans="1:12">
      <c r="A13" t="s">
        <v>135</v>
      </c>
      <c r="F13">
        <v>1</v>
      </c>
      <c r="G13">
        <v>1</v>
      </c>
      <c r="H13">
        <v>0</v>
      </c>
      <c r="I13">
        <v>1</v>
      </c>
      <c r="J13">
        <v>1</v>
      </c>
      <c r="K13">
        <v>1</v>
      </c>
      <c r="L13">
        <v>0</v>
      </c>
    </row>
    <row r="14" spans="1:12">
      <c r="A14" t="s">
        <v>150</v>
      </c>
      <c r="F14">
        <v>1</v>
      </c>
      <c r="G14">
        <v>1</v>
      </c>
      <c r="H14">
        <v>0</v>
      </c>
      <c r="I14">
        <v>1</v>
      </c>
      <c r="J14">
        <v>1</v>
      </c>
      <c r="K14">
        <v>1</v>
      </c>
      <c r="L14">
        <v>0</v>
      </c>
    </row>
    <row r="15" spans="1:12">
      <c r="A15" t="s">
        <v>154</v>
      </c>
      <c r="F15">
        <v>1</v>
      </c>
      <c r="G15">
        <v>1</v>
      </c>
      <c r="H15">
        <v>0</v>
      </c>
      <c r="I15">
        <v>1</v>
      </c>
      <c r="J15">
        <v>1</v>
      </c>
      <c r="K15">
        <v>1</v>
      </c>
      <c r="L15">
        <v>0</v>
      </c>
    </row>
    <row r="16" spans="1:12">
      <c r="A16" t="s">
        <v>138</v>
      </c>
      <c r="F16">
        <v>3</v>
      </c>
      <c r="G16">
        <v>3</v>
      </c>
      <c r="H16">
        <v>0</v>
      </c>
      <c r="I16">
        <v>3</v>
      </c>
      <c r="J16">
        <v>3</v>
      </c>
      <c r="K16">
        <v>1</v>
      </c>
      <c r="L16">
        <v>0</v>
      </c>
    </row>
    <row r="17" spans="1:12">
      <c r="A17" t="s">
        <v>145</v>
      </c>
      <c r="E17">
        <v>1</v>
      </c>
      <c r="G17">
        <v>1</v>
      </c>
      <c r="H17">
        <v>0</v>
      </c>
      <c r="I17">
        <v>0</v>
      </c>
      <c r="J17">
        <v>0</v>
      </c>
      <c r="K17">
        <v>0</v>
      </c>
      <c r="L17">
        <v>1</v>
      </c>
    </row>
    <row r="18" spans="1:12">
      <c r="A18" t="s">
        <v>147</v>
      </c>
      <c r="C18">
        <v>2</v>
      </c>
      <c r="E18">
        <v>1</v>
      </c>
      <c r="F18">
        <v>1</v>
      </c>
      <c r="G18">
        <v>4</v>
      </c>
      <c r="H18">
        <v>0</v>
      </c>
      <c r="I18">
        <v>1</v>
      </c>
      <c r="J18">
        <v>1</v>
      </c>
      <c r="K18">
        <v>0</v>
      </c>
      <c r="L18">
        <v>3</v>
      </c>
    </row>
    <row r="19" spans="1:12">
      <c r="A19" t="s">
        <v>148</v>
      </c>
      <c r="F19">
        <v>2</v>
      </c>
      <c r="G19">
        <v>2</v>
      </c>
      <c r="H19">
        <v>0</v>
      </c>
      <c r="I19">
        <v>2</v>
      </c>
      <c r="J19">
        <v>2</v>
      </c>
      <c r="K19">
        <v>1</v>
      </c>
      <c r="L19">
        <v>0</v>
      </c>
    </row>
    <row r="20" spans="1:12">
      <c r="A20" t="s">
        <v>157</v>
      </c>
      <c r="F20">
        <v>1</v>
      </c>
      <c r="G20">
        <v>1</v>
      </c>
      <c r="H20">
        <v>0</v>
      </c>
      <c r="I20">
        <v>1</v>
      </c>
      <c r="J20">
        <v>1</v>
      </c>
      <c r="K20">
        <v>1</v>
      </c>
      <c r="L20">
        <v>0</v>
      </c>
    </row>
    <row r="21" spans="1:12">
      <c r="A21" t="s">
        <v>130</v>
      </c>
      <c r="C21">
        <v>1</v>
      </c>
      <c r="D21">
        <v>1</v>
      </c>
      <c r="F21">
        <v>3</v>
      </c>
      <c r="G21">
        <v>5</v>
      </c>
      <c r="H21">
        <v>1</v>
      </c>
      <c r="I21">
        <v>3</v>
      </c>
      <c r="J21">
        <v>3</v>
      </c>
      <c r="K21">
        <v>0</v>
      </c>
      <c r="L21">
        <v>1</v>
      </c>
    </row>
    <row r="22" spans="1:12">
      <c r="A22" t="s">
        <v>151</v>
      </c>
      <c r="E22">
        <v>1</v>
      </c>
      <c r="F22">
        <v>2</v>
      </c>
      <c r="G22">
        <v>3</v>
      </c>
      <c r="H22">
        <v>0</v>
      </c>
      <c r="I22">
        <v>2</v>
      </c>
      <c r="J22">
        <v>2</v>
      </c>
      <c r="K22">
        <v>0</v>
      </c>
      <c r="L22">
        <v>1</v>
      </c>
    </row>
    <row r="23" spans="1:12">
      <c r="A23" t="s">
        <v>153</v>
      </c>
      <c r="F23">
        <v>2</v>
      </c>
      <c r="G23">
        <v>2</v>
      </c>
      <c r="H23">
        <v>0</v>
      </c>
      <c r="I23">
        <v>2</v>
      </c>
      <c r="J23">
        <v>2</v>
      </c>
      <c r="K23">
        <v>1</v>
      </c>
      <c r="L23">
        <v>0</v>
      </c>
    </row>
    <row r="24" spans="1:12">
      <c r="A24" t="s">
        <v>137</v>
      </c>
      <c r="D24">
        <v>1</v>
      </c>
      <c r="G24">
        <v>1</v>
      </c>
      <c r="H24">
        <v>1</v>
      </c>
      <c r="I24">
        <v>0</v>
      </c>
      <c r="J24">
        <v>0</v>
      </c>
      <c r="K24">
        <v>0</v>
      </c>
      <c r="L24">
        <v>0</v>
      </c>
    </row>
    <row r="25" spans="1:12">
      <c r="A25" t="s">
        <v>152</v>
      </c>
      <c r="D25">
        <v>1</v>
      </c>
      <c r="G25">
        <v>1</v>
      </c>
      <c r="H25">
        <v>1</v>
      </c>
      <c r="I25">
        <v>0</v>
      </c>
      <c r="J25">
        <v>0</v>
      </c>
      <c r="K25">
        <v>0</v>
      </c>
      <c r="L25">
        <v>0</v>
      </c>
    </row>
    <row r="26" spans="1:12">
      <c r="A26" t="s">
        <v>155</v>
      </c>
      <c r="D26">
        <v>1</v>
      </c>
      <c r="F26">
        <v>1</v>
      </c>
      <c r="G26">
        <v>2</v>
      </c>
      <c r="H26">
        <v>1</v>
      </c>
      <c r="I26">
        <v>1</v>
      </c>
      <c r="J26">
        <v>1</v>
      </c>
      <c r="K26">
        <v>0</v>
      </c>
      <c r="L26">
        <v>0</v>
      </c>
    </row>
    <row r="27" spans="1:12">
      <c r="A27" t="s">
        <v>143</v>
      </c>
      <c r="F27">
        <v>1</v>
      </c>
      <c r="G27">
        <v>1</v>
      </c>
      <c r="H27">
        <v>0</v>
      </c>
      <c r="I27">
        <v>1</v>
      </c>
      <c r="J27">
        <v>1</v>
      </c>
      <c r="K27">
        <v>1</v>
      </c>
      <c r="L27">
        <v>0</v>
      </c>
    </row>
    <row r="28" spans="1:12">
      <c r="A28" t="s">
        <v>156</v>
      </c>
      <c r="F28">
        <v>2</v>
      </c>
      <c r="G28">
        <v>2</v>
      </c>
      <c r="H28">
        <v>0</v>
      </c>
      <c r="I28">
        <v>2</v>
      </c>
      <c r="J28">
        <v>2</v>
      </c>
      <c r="K28">
        <v>1</v>
      </c>
      <c r="L28">
        <v>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15B3C-2F18-4953-A574-450999343AFE}">
  <sheetPr codeName="Leht11"/>
  <dimension ref="A1:F50"/>
  <sheetViews>
    <sheetView workbookViewId="0">
      <selection activeCell="G35" sqref="G35"/>
    </sheetView>
  </sheetViews>
  <sheetFormatPr defaultRowHeight="14.5"/>
  <cols>
    <col min="1" max="1" width="2.7265625" bestFit="1" customWidth="1"/>
    <col min="2" max="2" width="11.26953125" bestFit="1" customWidth="1"/>
    <col min="3" max="3" width="11.26953125" customWidth="1"/>
    <col min="4" max="4" width="18.7265625" bestFit="1" customWidth="1"/>
    <col min="5" max="5" width="11.54296875" bestFit="1" customWidth="1"/>
  </cols>
  <sheetData>
    <row r="1" spans="1:6">
      <c r="A1" s="89" t="s">
        <v>237</v>
      </c>
      <c r="B1" s="90" t="s">
        <v>1</v>
      </c>
      <c r="C1" s="90" t="s">
        <v>129</v>
      </c>
      <c r="D1" s="90" t="s">
        <v>2</v>
      </c>
      <c r="E1" s="90" t="s">
        <v>79</v>
      </c>
      <c r="F1" s="90" t="s">
        <v>79</v>
      </c>
    </row>
    <row r="2" spans="1:6">
      <c r="A2" s="91">
        <v>1</v>
      </c>
      <c r="B2" s="92" t="s">
        <v>4</v>
      </c>
      <c r="C2" s="92" t="str">
        <f>INDEX(KOV_supluskoht!A:B,MATCH(D2,KOV_supluskoht!B:B,0),1)</f>
        <v>Tallinna linn</v>
      </c>
      <c r="D2" s="92" t="s">
        <v>80</v>
      </c>
      <c r="E2" s="93" t="s">
        <v>81</v>
      </c>
      <c r="F2" s="93" t="s">
        <v>81</v>
      </c>
    </row>
    <row r="3" spans="1:6">
      <c r="A3" s="91">
        <v>2</v>
      </c>
      <c r="B3" s="92" t="s">
        <v>4</v>
      </c>
      <c r="C3" s="92" t="str">
        <f>INDEX(KOV_supluskoht!A:B,MATCH(D3,KOV_supluskoht!B:B,0),1)</f>
        <v>Tallinna linn</v>
      </c>
      <c r="D3" s="92" t="s">
        <v>7</v>
      </c>
      <c r="E3" s="94" t="s">
        <v>82</v>
      </c>
      <c r="F3" s="94" t="s">
        <v>82</v>
      </c>
    </row>
    <row r="4" spans="1:6">
      <c r="A4" s="91">
        <v>3</v>
      </c>
      <c r="B4" s="92" t="s">
        <v>4</v>
      </c>
      <c r="C4" s="92" t="str">
        <f>INDEX(KOV_supluskoht!A:B,MATCH(D4,KOV_supluskoht!B:B,0),1)</f>
        <v>Tallinna linn</v>
      </c>
      <c r="D4" s="92" t="s">
        <v>9</v>
      </c>
      <c r="E4" s="95" t="s">
        <v>103</v>
      </c>
      <c r="F4" s="95" t="s">
        <v>103</v>
      </c>
    </row>
    <row r="5" spans="1:6">
      <c r="A5" s="91">
        <v>4</v>
      </c>
      <c r="B5" s="92" t="s">
        <v>4</v>
      </c>
      <c r="C5" s="92" t="str">
        <f>INDEX(KOV_supluskoht!A:B,MATCH(D5,KOV_supluskoht!B:B,0),1)</f>
        <v>Tallinna linn</v>
      </c>
      <c r="D5" s="92" t="s">
        <v>11</v>
      </c>
      <c r="E5" s="93" t="s">
        <v>81</v>
      </c>
      <c r="F5" s="93" t="s">
        <v>81</v>
      </c>
    </row>
    <row r="6" spans="1:6">
      <c r="A6" s="91">
        <v>5</v>
      </c>
      <c r="B6" s="92" t="s">
        <v>4</v>
      </c>
      <c r="C6" s="92" t="str">
        <f>INDEX(KOV_supluskoht!A:B,MATCH(D6,KOV_supluskoht!B:B,0),1)</f>
        <v>Tallinna linn</v>
      </c>
      <c r="D6" s="92" t="s">
        <v>13</v>
      </c>
      <c r="E6" s="93" t="s">
        <v>81</v>
      </c>
      <c r="F6" s="93" t="s">
        <v>81</v>
      </c>
    </row>
    <row r="7" spans="1:6">
      <c r="A7" s="91">
        <v>6</v>
      </c>
      <c r="B7" s="92" t="s">
        <v>4</v>
      </c>
      <c r="C7" s="92" t="str">
        <f>INDEX(KOV_supluskoht!A:B,MATCH(D7,KOV_supluskoht!B:B,0),1)</f>
        <v>Harku vald</v>
      </c>
      <c r="D7" s="92" t="s">
        <v>12</v>
      </c>
      <c r="E7" s="93" t="s">
        <v>81</v>
      </c>
      <c r="F7" s="93" t="s">
        <v>81</v>
      </c>
    </row>
    <row r="8" spans="1:6" ht="52.5">
      <c r="A8" s="91">
        <v>7</v>
      </c>
      <c r="B8" s="92" t="s">
        <v>14</v>
      </c>
      <c r="C8" s="92" t="str">
        <f>INDEX(KOV_supluskoht!A:B,MATCH(D8,KOV_supluskoht!B:B,0),1)</f>
        <v>Hiiumaa vald</v>
      </c>
      <c r="D8" s="92" t="s">
        <v>85</v>
      </c>
      <c r="E8" s="96" t="s">
        <v>238</v>
      </c>
      <c r="F8" s="96" t="s">
        <v>81</v>
      </c>
    </row>
    <row r="9" spans="1:6">
      <c r="A9" s="91">
        <v>8</v>
      </c>
      <c r="B9" s="92" t="s">
        <v>14</v>
      </c>
      <c r="C9" s="92" t="str">
        <f>INDEX(KOV_supluskoht!A:B,MATCH(D9,KOV_supluskoht!B:B,0),1)</f>
        <v>Hiiumaa vald</v>
      </c>
      <c r="D9" s="92" t="s">
        <v>87</v>
      </c>
      <c r="E9" s="97" t="s">
        <v>83</v>
      </c>
      <c r="F9" s="97" t="s">
        <v>83</v>
      </c>
    </row>
    <row r="10" spans="1:6">
      <c r="A10" s="91">
        <v>9</v>
      </c>
      <c r="B10" s="92" t="s">
        <v>14</v>
      </c>
      <c r="C10" s="92" t="str">
        <f>INDEX(KOV_supluskoht!A:B,MATCH(D10,KOV_supluskoht!B:B,0),1)</f>
        <v>Hiiumaa vald</v>
      </c>
      <c r="D10" s="92" t="s">
        <v>84</v>
      </c>
      <c r="E10" s="93" t="s">
        <v>81</v>
      </c>
      <c r="F10" s="93" t="s">
        <v>81</v>
      </c>
    </row>
    <row r="11" spans="1:6">
      <c r="A11" s="91">
        <v>10</v>
      </c>
      <c r="B11" s="92" t="s">
        <v>14</v>
      </c>
      <c r="C11" s="92" t="str">
        <f>INDEX(KOV_supluskoht!A:B,MATCH(D11,KOV_supluskoht!B:B,0),1)</f>
        <v>Hiiumaa vald</v>
      </c>
      <c r="D11" s="92" t="s">
        <v>86</v>
      </c>
      <c r="E11" s="93" t="s">
        <v>81</v>
      </c>
      <c r="F11" s="93" t="s">
        <v>81</v>
      </c>
    </row>
    <row r="12" spans="1:6">
      <c r="A12" s="91">
        <v>11</v>
      </c>
      <c r="B12" s="92" t="s">
        <v>14</v>
      </c>
      <c r="C12" s="92" t="str">
        <f>INDEX(KOV_supluskoht!A:B,MATCH(D12,KOV_supluskoht!B:B,0),1)</f>
        <v>Hiiumaa vald</v>
      </c>
      <c r="D12" s="92" t="s">
        <v>88</v>
      </c>
      <c r="E12" s="96" t="s">
        <v>81</v>
      </c>
      <c r="F12" s="96" t="s">
        <v>81</v>
      </c>
    </row>
    <row r="13" spans="1:6">
      <c r="A13" s="91">
        <v>12</v>
      </c>
      <c r="B13" s="92" t="s">
        <v>21</v>
      </c>
      <c r="C13" s="92" t="str">
        <f>INDEX(KOV_supluskoht!A:B,MATCH(D13,KOV_supluskoht!B:B,0),1)</f>
        <v>Alutaguse vald</v>
      </c>
      <c r="D13" s="92" t="s">
        <v>24</v>
      </c>
      <c r="E13" s="93" t="s">
        <v>81</v>
      </c>
      <c r="F13" s="93" t="s">
        <v>81</v>
      </c>
    </row>
    <row r="14" spans="1:6">
      <c r="A14" s="91">
        <v>13</v>
      </c>
      <c r="B14" s="92" t="s">
        <v>21</v>
      </c>
      <c r="C14" s="92" t="str">
        <f>INDEX(KOV_supluskoht!A:B,MATCH(D14,KOV_supluskoht!B:B,0),1)</f>
        <v>Narva linn</v>
      </c>
      <c r="D14" s="92" t="s">
        <v>25</v>
      </c>
      <c r="E14" s="97" t="s">
        <v>83</v>
      </c>
      <c r="F14" s="97" t="s">
        <v>83</v>
      </c>
    </row>
    <row r="15" spans="1:6">
      <c r="A15" s="91">
        <v>14</v>
      </c>
      <c r="B15" s="92" t="s">
        <v>21</v>
      </c>
      <c r="C15" s="92" t="str">
        <f>INDEX(KOV_supluskoht!A:B,MATCH(D15,KOV_supluskoht!B:B,0),1)</f>
        <v>Narva-Jõesuu linn</v>
      </c>
      <c r="D15" s="92" t="s">
        <v>89</v>
      </c>
      <c r="E15" s="97" t="s">
        <v>83</v>
      </c>
      <c r="F15" s="97" t="s">
        <v>83</v>
      </c>
    </row>
    <row r="16" spans="1:6">
      <c r="A16" s="91">
        <v>15</v>
      </c>
      <c r="B16" s="92" t="s">
        <v>27</v>
      </c>
      <c r="C16" s="92" t="str">
        <f>INDEX(KOV_supluskoht!A:B,MATCH(D16,KOV_supluskoht!B:B,0),1)</f>
        <v>Jõgeva vald</v>
      </c>
      <c r="D16" s="92" t="s">
        <v>28</v>
      </c>
      <c r="E16" s="93" t="s">
        <v>81</v>
      </c>
      <c r="F16" s="93" t="s">
        <v>81</v>
      </c>
    </row>
    <row r="17" spans="1:6">
      <c r="A17" s="91">
        <v>16</v>
      </c>
      <c r="B17" s="92" t="s">
        <v>29</v>
      </c>
      <c r="C17" s="92" t="str">
        <f>INDEX(KOV_supluskoht!A:B,MATCH(D17,KOV_supluskoht!B:B,0),1)</f>
        <v>Järva vald</v>
      </c>
      <c r="D17" s="92" t="s">
        <v>30</v>
      </c>
      <c r="E17" s="93" t="s">
        <v>81</v>
      </c>
      <c r="F17" s="93" t="s">
        <v>81</v>
      </c>
    </row>
    <row r="18" spans="1:6">
      <c r="A18" s="91">
        <v>17</v>
      </c>
      <c r="B18" s="92" t="s">
        <v>29</v>
      </c>
      <c r="C18" s="92" t="str">
        <f>INDEX(KOV_supluskoht!A:B,MATCH(D18,KOV_supluskoht!B:B,0),1)</f>
        <v>Paide linn</v>
      </c>
      <c r="D18" s="92" t="s">
        <v>239</v>
      </c>
      <c r="E18" s="93" t="s">
        <v>81</v>
      </c>
      <c r="F18" s="93" t="s">
        <v>81</v>
      </c>
    </row>
    <row r="19" spans="1:6">
      <c r="A19" s="91">
        <v>18</v>
      </c>
      <c r="B19" s="92" t="s">
        <v>29</v>
      </c>
      <c r="C19" s="92" t="str">
        <f>INDEX(KOV_supluskoht!A:B,MATCH(D19,KOV_supluskoht!B:B,0),1)</f>
        <v>Paide linn</v>
      </c>
      <c r="D19" s="92" t="s">
        <v>32</v>
      </c>
      <c r="E19" s="93" t="s">
        <v>81</v>
      </c>
      <c r="F19" s="93" t="s">
        <v>81</v>
      </c>
    </row>
    <row r="20" spans="1:6">
      <c r="A20" s="91">
        <v>19</v>
      </c>
      <c r="B20" s="92" t="s">
        <v>29</v>
      </c>
      <c r="C20" s="92" t="str">
        <f>INDEX(KOV_supluskoht!A:B,MATCH(D20,KOV_supluskoht!B:B,0),1)</f>
        <v>Järva vald</v>
      </c>
      <c r="D20" s="92" t="s">
        <v>33</v>
      </c>
      <c r="E20" s="93" t="s">
        <v>81</v>
      </c>
      <c r="F20" s="93" t="s">
        <v>81</v>
      </c>
    </row>
    <row r="21" spans="1:6">
      <c r="A21" s="91">
        <v>20</v>
      </c>
      <c r="B21" s="92" t="s">
        <v>29</v>
      </c>
      <c r="C21" s="92" t="str">
        <f>INDEX(KOV_supluskoht!A:B,MATCH(D21,KOV_supluskoht!B:B,0),1)</f>
        <v>Paide linn</v>
      </c>
      <c r="D21" s="92" t="s">
        <v>34</v>
      </c>
      <c r="E21" s="93" t="s">
        <v>81</v>
      </c>
      <c r="F21" s="93" t="s">
        <v>81</v>
      </c>
    </row>
    <row r="22" spans="1:6">
      <c r="A22" s="91">
        <v>21</v>
      </c>
      <c r="B22" s="92" t="s">
        <v>29</v>
      </c>
      <c r="C22" s="92" t="str">
        <f>INDEX(KOV_supluskoht!A:B,MATCH(D22,KOV_supluskoht!B:B,0),1)</f>
        <v>Türi vald</v>
      </c>
      <c r="D22" s="92" t="s">
        <v>35</v>
      </c>
      <c r="E22" s="97" t="s">
        <v>83</v>
      </c>
      <c r="F22" s="97" t="s">
        <v>83</v>
      </c>
    </row>
    <row r="23" spans="1:6">
      <c r="A23" s="91">
        <v>22</v>
      </c>
      <c r="B23" s="92" t="s">
        <v>29</v>
      </c>
      <c r="C23" s="92" t="str">
        <f>INDEX(KOV_supluskoht!A:B,MATCH(D23,KOV_supluskoht!B:B,0),1)</f>
        <v>Järva vald</v>
      </c>
      <c r="D23" s="92" t="s">
        <v>92</v>
      </c>
      <c r="E23" s="93" t="s">
        <v>81</v>
      </c>
      <c r="F23" s="93" t="s">
        <v>81</v>
      </c>
    </row>
    <row r="24" spans="1:6">
      <c r="A24" s="91">
        <v>23</v>
      </c>
      <c r="B24" s="92" t="s">
        <v>37</v>
      </c>
      <c r="C24" s="92" t="str">
        <f>INDEX(KOV_supluskoht!A:B,MATCH(D24,KOV_supluskoht!B:B,0),1)</f>
        <v>Haapsalu linn</v>
      </c>
      <c r="D24" s="92" t="s">
        <v>38</v>
      </c>
      <c r="E24" s="93" t="s">
        <v>81</v>
      </c>
      <c r="F24" s="93" t="s">
        <v>81</v>
      </c>
    </row>
    <row r="25" spans="1:6">
      <c r="A25" s="91">
        <v>24</v>
      </c>
      <c r="B25" s="92" t="s">
        <v>37</v>
      </c>
      <c r="C25" s="92" t="str">
        <f>INDEX(KOV_supluskoht!A:B,MATCH(D25,KOV_supluskoht!B:B,0),1)</f>
        <v>Lääne-Nigula vald</v>
      </c>
      <c r="D25" s="92" t="s">
        <v>40</v>
      </c>
      <c r="E25" s="93" t="s">
        <v>81</v>
      </c>
      <c r="F25" s="93" t="s">
        <v>81</v>
      </c>
    </row>
    <row r="26" spans="1:6">
      <c r="A26" s="91">
        <v>25</v>
      </c>
      <c r="B26" s="92" t="s">
        <v>37</v>
      </c>
      <c r="C26" s="92" t="str">
        <f>INDEX(KOV_supluskoht!A:B,MATCH(D26,KOV_supluskoht!B:B,0),1)</f>
        <v>Haapsalu linn</v>
      </c>
      <c r="D26" s="92" t="s">
        <v>97</v>
      </c>
      <c r="E26" s="97" t="s">
        <v>83</v>
      </c>
      <c r="F26" s="97" t="s">
        <v>83</v>
      </c>
    </row>
    <row r="27" spans="1:6">
      <c r="A27" s="91">
        <v>26</v>
      </c>
      <c r="B27" s="92" t="s">
        <v>43</v>
      </c>
      <c r="C27" s="92" t="str">
        <f>INDEX(KOV_supluskoht!A:B,MATCH(D27,KOV_supluskoht!B:B,0),1)</f>
        <v>Viru-Nigula vald</v>
      </c>
      <c r="D27" s="92" t="s">
        <v>99</v>
      </c>
      <c r="E27" s="97" t="s">
        <v>83</v>
      </c>
      <c r="F27" s="97" t="s">
        <v>83</v>
      </c>
    </row>
    <row r="28" spans="1:6">
      <c r="A28" s="91">
        <v>27</v>
      </c>
      <c r="B28" s="92" t="s">
        <v>43</v>
      </c>
      <c r="C28" s="92" t="str">
        <f>INDEX(KOV_supluskoht!A:B,MATCH(D28,KOV_supluskoht!B:B,0),1)</f>
        <v>Haljala vald</v>
      </c>
      <c r="D28" s="92" t="s">
        <v>100</v>
      </c>
      <c r="E28" s="93" t="s">
        <v>81</v>
      </c>
      <c r="F28" s="93" t="s">
        <v>81</v>
      </c>
    </row>
    <row r="29" spans="1:6">
      <c r="A29" s="91">
        <v>28</v>
      </c>
      <c r="B29" s="92" t="s">
        <v>48</v>
      </c>
      <c r="C29" s="92" t="str">
        <f>INDEX(KOV_supluskoht!A:B,MATCH(D29,KOV_supluskoht!B:B,0),1)</f>
        <v>Põlva vald</v>
      </c>
      <c r="D29" s="92" t="s">
        <v>102</v>
      </c>
      <c r="E29" s="97" t="s">
        <v>83</v>
      </c>
      <c r="F29" s="97" t="s">
        <v>83</v>
      </c>
    </row>
    <row r="30" spans="1:6">
      <c r="A30" s="91">
        <v>29</v>
      </c>
      <c r="B30" s="92" t="s">
        <v>51</v>
      </c>
      <c r="C30" s="92" t="str">
        <f>INDEX(KOV_supluskoht!A:B,MATCH(D30,KOV_supluskoht!B:B,0),1)</f>
        <v>Häädemeeste vald</v>
      </c>
      <c r="D30" s="92" t="s">
        <v>56</v>
      </c>
      <c r="E30" s="94" t="s">
        <v>82</v>
      </c>
      <c r="F30" s="94" t="s">
        <v>82</v>
      </c>
    </row>
    <row r="31" spans="1:6">
      <c r="A31" s="91">
        <v>30</v>
      </c>
      <c r="B31" s="92" t="s">
        <v>51</v>
      </c>
      <c r="C31" s="92" t="str">
        <f>INDEX(KOV_supluskoht!A:B,MATCH(D31,KOV_supluskoht!B:B,0),1)</f>
        <v>Pärnu linn</v>
      </c>
      <c r="D31" s="92" t="s">
        <v>52</v>
      </c>
      <c r="E31" s="94" t="s">
        <v>82</v>
      </c>
      <c r="F31" s="94" t="s">
        <v>82</v>
      </c>
    </row>
    <row r="32" spans="1:6">
      <c r="A32" s="91">
        <v>31</v>
      </c>
      <c r="B32" s="92" t="s">
        <v>51</v>
      </c>
      <c r="C32" s="92" t="str">
        <f>INDEX(KOV_supluskoht!A:B,MATCH(D32,KOV_supluskoht!B:B,0),1)</f>
        <v>Pärnu linn</v>
      </c>
      <c r="D32" s="92" t="s">
        <v>53</v>
      </c>
      <c r="E32" s="96" t="s">
        <v>81</v>
      </c>
      <c r="F32" s="96" t="s">
        <v>81</v>
      </c>
    </row>
    <row r="33" spans="1:6">
      <c r="A33" s="91">
        <v>32</v>
      </c>
      <c r="B33" s="92" t="s">
        <v>51</v>
      </c>
      <c r="C33" s="92" t="str">
        <f>INDEX(KOV_supluskoht!A:B,MATCH(D33,KOV_supluskoht!B:B,0),1)</f>
        <v>Pärnu linn</v>
      </c>
      <c r="D33" s="92" t="s">
        <v>54</v>
      </c>
      <c r="E33" s="95" t="s">
        <v>103</v>
      </c>
      <c r="F33" s="95" t="s">
        <v>103</v>
      </c>
    </row>
    <row r="34" spans="1:6">
      <c r="A34" s="91">
        <v>33</v>
      </c>
      <c r="B34" s="92" t="s">
        <v>51</v>
      </c>
      <c r="C34" s="92" t="str">
        <f>INDEX(KOV_supluskoht!A:B,MATCH(D34,KOV_supluskoht!B:B,0),1)</f>
        <v>Pärnu linn</v>
      </c>
      <c r="D34" s="92" t="s">
        <v>55</v>
      </c>
      <c r="E34" s="95" t="s">
        <v>103</v>
      </c>
      <c r="F34" s="95" t="s">
        <v>103</v>
      </c>
    </row>
    <row r="35" spans="1:6">
      <c r="A35" s="91">
        <v>34</v>
      </c>
      <c r="B35" s="92" t="s">
        <v>57</v>
      </c>
      <c r="C35" s="92" t="str">
        <f>INDEX(KOV_supluskoht!A:B,MATCH(D35,KOV_supluskoht!B:B,0),1)</f>
        <v>Saaremaa vald</v>
      </c>
      <c r="D35" s="92" t="s">
        <v>104</v>
      </c>
      <c r="E35" s="96" t="s">
        <v>81</v>
      </c>
      <c r="F35" s="96" t="s">
        <v>81</v>
      </c>
    </row>
    <row r="36" spans="1:6" ht="63">
      <c r="A36" s="91">
        <v>35</v>
      </c>
      <c r="B36" s="92" t="s">
        <v>57</v>
      </c>
      <c r="C36" s="92" t="str">
        <f>INDEX(KOV_supluskoht!A:B,MATCH(D36,KOV_supluskoht!B:B,0),1)</f>
        <v>Saaremaa vald</v>
      </c>
      <c r="D36" s="92" t="s">
        <v>105</v>
      </c>
      <c r="E36" s="96" t="s">
        <v>240</v>
      </c>
      <c r="F36" s="96" t="s">
        <v>81</v>
      </c>
    </row>
    <row r="37" spans="1:6">
      <c r="A37" s="91">
        <v>36</v>
      </c>
      <c r="B37" s="92" t="s">
        <v>61</v>
      </c>
      <c r="C37" s="92" t="str">
        <f>INDEX(KOV_supluskoht!A:B,MATCH(D37,KOV_supluskoht!B:B,0),1)</f>
        <v>Tartu linn</v>
      </c>
      <c r="D37" s="92" t="s">
        <v>109</v>
      </c>
      <c r="E37" s="97" t="s">
        <v>83</v>
      </c>
      <c r="F37" s="97" t="s">
        <v>83</v>
      </c>
    </row>
    <row r="38" spans="1:6">
      <c r="A38" s="91">
        <v>37</v>
      </c>
      <c r="B38" s="92" t="s">
        <v>61</v>
      </c>
      <c r="C38" s="92" t="str">
        <f>INDEX(KOV_supluskoht!A:B,MATCH(D38,KOV_supluskoht!B:B,0),1)</f>
        <v>Tartu linn</v>
      </c>
      <c r="D38" s="92" t="s">
        <v>241</v>
      </c>
      <c r="E38" s="93" t="s">
        <v>81</v>
      </c>
      <c r="F38" s="93" t="s">
        <v>81</v>
      </c>
    </row>
    <row r="39" spans="1:6">
      <c r="A39" s="91">
        <v>38</v>
      </c>
      <c r="B39" s="92" t="s">
        <v>61</v>
      </c>
      <c r="C39" s="92" t="str">
        <f>INDEX(KOV_supluskoht!A:B,MATCH(D39,KOV_supluskoht!B:B,0),1)</f>
        <v>Tartu linn</v>
      </c>
      <c r="D39" s="92" t="s">
        <v>242</v>
      </c>
      <c r="E39" s="93" t="s">
        <v>81</v>
      </c>
      <c r="F39" s="93" t="s">
        <v>81</v>
      </c>
    </row>
    <row r="40" spans="1:6">
      <c r="A40" s="91">
        <v>39</v>
      </c>
      <c r="B40" s="92" t="s">
        <v>61</v>
      </c>
      <c r="C40" s="92" t="str">
        <f>INDEX(KOV_supluskoht!A:B,MATCH(D40,KOV_supluskoht!B:B,0),1)</f>
        <v>Nõo vald</v>
      </c>
      <c r="D40" s="92" t="s">
        <v>63</v>
      </c>
      <c r="E40" s="93" t="s">
        <v>81</v>
      </c>
      <c r="F40" s="93" t="s">
        <v>81</v>
      </c>
    </row>
    <row r="41" spans="1:6">
      <c r="A41" s="91">
        <v>40</v>
      </c>
      <c r="B41" s="92" t="s">
        <v>61</v>
      </c>
      <c r="C41" s="92" t="str">
        <f>INDEX(KOV_supluskoht!A:B,MATCH(D41,KOV_supluskoht!B:B,0),1)</f>
        <v>Elva vald</v>
      </c>
      <c r="D41" s="92" t="s">
        <v>243</v>
      </c>
      <c r="E41" s="93" t="s">
        <v>81</v>
      </c>
      <c r="F41" s="93" t="s">
        <v>81</v>
      </c>
    </row>
    <row r="42" spans="1:6">
      <c r="A42" s="91">
        <v>41</v>
      </c>
      <c r="B42" s="92" t="s">
        <v>67</v>
      </c>
      <c r="C42" s="92" t="str">
        <f>INDEX(KOV_supluskoht!A:B,MATCH(D42,KOV_supluskoht!B:B,0),1)</f>
        <v>Valga vald</v>
      </c>
      <c r="D42" s="92" t="s">
        <v>112</v>
      </c>
      <c r="E42" s="97" t="s">
        <v>83</v>
      </c>
      <c r="F42" s="97" t="s">
        <v>83</v>
      </c>
    </row>
    <row r="43" spans="1:6">
      <c r="A43" s="91">
        <v>42</v>
      </c>
      <c r="B43" s="92" t="s">
        <v>67</v>
      </c>
      <c r="C43" s="92" t="str">
        <f>INDEX(KOV_supluskoht!A:B,MATCH(D43,KOV_supluskoht!B:B,0),1)</f>
        <v>Otepää vald</v>
      </c>
      <c r="D43" s="92" t="s">
        <v>69</v>
      </c>
      <c r="E43" s="93" t="s">
        <v>81</v>
      </c>
      <c r="F43" s="93" t="s">
        <v>81</v>
      </c>
    </row>
    <row r="44" spans="1:6">
      <c r="A44" s="91">
        <v>43</v>
      </c>
      <c r="B44" s="92" t="s">
        <v>67</v>
      </c>
      <c r="C44" s="92" t="str">
        <f>INDEX(KOV_supluskoht!A:B,MATCH(D44,KOV_supluskoht!B:B,0),1)</f>
        <v>Tõrva vald</v>
      </c>
      <c r="D44" s="92" t="s">
        <v>113</v>
      </c>
      <c r="E44" s="93" t="s">
        <v>81</v>
      </c>
      <c r="F44" s="93" t="s">
        <v>81</v>
      </c>
    </row>
    <row r="45" spans="1:6">
      <c r="A45" s="91">
        <v>44</v>
      </c>
      <c r="B45" s="92" t="s">
        <v>67</v>
      </c>
      <c r="C45" s="92" t="str">
        <f>INDEX(KOV_supluskoht!A:B,MATCH(D45,KOV_supluskoht!B:B,0),1)</f>
        <v>Tõrva vald</v>
      </c>
      <c r="D45" s="92" t="s">
        <v>114</v>
      </c>
      <c r="E45" s="93" t="s">
        <v>81</v>
      </c>
      <c r="F45" s="93" t="s">
        <v>81</v>
      </c>
    </row>
    <row r="46" spans="1:6">
      <c r="A46" s="91">
        <v>45</v>
      </c>
      <c r="B46" s="92" t="s">
        <v>72</v>
      </c>
      <c r="C46" s="92" t="str">
        <f>INDEX(KOV_supluskoht!A:B,MATCH(D46,KOV_supluskoht!B:B,0),1)</f>
        <v>Viljandi linn</v>
      </c>
      <c r="D46" s="92" t="s">
        <v>116</v>
      </c>
      <c r="E46" s="93" t="s">
        <v>81</v>
      </c>
      <c r="F46" s="93" t="s">
        <v>81</v>
      </c>
    </row>
    <row r="47" spans="1:6">
      <c r="A47" s="91">
        <v>46</v>
      </c>
      <c r="B47" s="92" t="s">
        <v>72</v>
      </c>
      <c r="C47" s="92" t="str">
        <f>INDEX(KOV_supluskoht!A:B,MATCH(D47,KOV_supluskoht!B:B,0),1)</f>
        <v>Viljandi linn</v>
      </c>
      <c r="D47" s="92" t="s">
        <v>115</v>
      </c>
      <c r="E47" s="93" t="s">
        <v>81</v>
      </c>
      <c r="F47" s="93" t="s">
        <v>81</v>
      </c>
    </row>
    <row r="48" spans="1:6">
      <c r="A48" s="91">
        <v>47</v>
      </c>
      <c r="B48" s="92" t="s">
        <v>75</v>
      </c>
      <c r="C48" s="92" t="str">
        <f>INDEX(KOV_supluskoht!A:B,MATCH(D48,KOV_supluskoht!B:B,0),1)</f>
        <v>Võru linn</v>
      </c>
      <c r="D48" s="92" t="s">
        <v>117</v>
      </c>
      <c r="E48" s="93" t="s">
        <v>81</v>
      </c>
      <c r="F48" s="93" t="s">
        <v>81</v>
      </c>
    </row>
    <row r="49" spans="1:6">
      <c r="A49" s="91">
        <v>48</v>
      </c>
      <c r="B49" s="92" t="s">
        <v>75</v>
      </c>
      <c r="C49" s="92" t="str">
        <f>INDEX(KOV_supluskoht!A:B,MATCH(D49,KOV_supluskoht!B:B,0),1)</f>
        <v>Võru linn</v>
      </c>
      <c r="D49" s="92" t="s">
        <v>118</v>
      </c>
      <c r="E49" s="93" t="s">
        <v>81</v>
      </c>
      <c r="F49" s="93" t="s">
        <v>81</v>
      </c>
    </row>
    <row r="50" spans="1:6">
      <c r="A50" s="91">
        <v>49</v>
      </c>
      <c r="B50" s="92" t="s">
        <v>75</v>
      </c>
      <c r="C50" s="92" t="str">
        <f>INDEX(KOV_supluskoht!A:B,MATCH(D50,KOV_supluskoht!B:B,0),1)</f>
        <v>Setomaa vald</v>
      </c>
      <c r="D50" s="92" t="s">
        <v>101</v>
      </c>
      <c r="E50" s="93" t="s">
        <v>81</v>
      </c>
      <c r="F50" s="93" t="s">
        <v>81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609E8-9F2F-442E-93F0-AE14EB766F27}">
  <sheetPr codeName="Leht12"/>
  <dimension ref="A2:I67"/>
  <sheetViews>
    <sheetView zoomScale="85" zoomScaleNormal="85" workbookViewId="0">
      <selection activeCell="I5" sqref="I5"/>
    </sheetView>
  </sheetViews>
  <sheetFormatPr defaultColWidth="9.1796875" defaultRowHeight="14.5"/>
  <cols>
    <col min="1" max="1" width="4.1796875" style="99" customWidth="1"/>
    <col min="2" max="2" width="14.54296875" style="99" customWidth="1"/>
    <col min="3" max="3" width="27.54296875" style="99" customWidth="1"/>
    <col min="4" max="4" width="26" style="99" customWidth="1"/>
    <col min="5" max="5" width="15.26953125" style="99" customWidth="1"/>
    <col min="6" max="6" width="14" style="99" customWidth="1"/>
    <col min="7" max="7" width="15.453125" style="99" customWidth="1"/>
    <col min="8" max="8" width="13.26953125" style="99" customWidth="1"/>
    <col min="9" max="9" width="14.7265625" style="99" customWidth="1"/>
    <col min="10" max="16384" width="9.1796875" style="99"/>
  </cols>
  <sheetData>
    <row r="2" spans="1:9" ht="18.5">
      <c r="A2" s="116" t="s">
        <v>265</v>
      </c>
      <c r="B2" s="115"/>
      <c r="C2" s="115"/>
      <c r="D2" s="115"/>
      <c r="E2" s="115"/>
      <c r="F2" s="115"/>
    </row>
    <row r="3" spans="1:9" ht="21">
      <c r="A3" s="114"/>
    </row>
    <row r="4" spans="1:9" ht="46.5">
      <c r="A4" s="113" t="s">
        <v>237</v>
      </c>
      <c r="B4" s="113" t="s">
        <v>1</v>
      </c>
      <c r="C4" s="113" t="s">
        <v>2</v>
      </c>
      <c r="D4" s="113" t="s">
        <v>79</v>
      </c>
      <c r="E4" s="112" t="s">
        <v>159</v>
      </c>
      <c r="F4" s="112" t="s">
        <v>264</v>
      </c>
      <c r="G4" s="112" t="s">
        <v>161</v>
      </c>
      <c r="H4" s="112" t="s">
        <v>263</v>
      </c>
      <c r="I4" s="117" t="s">
        <v>129</v>
      </c>
    </row>
    <row r="5" spans="1:9" ht="15.5">
      <c r="A5" s="105">
        <v>1</v>
      </c>
      <c r="B5" s="104" t="s">
        <v>4</v>
      </c>
      <c r="C5" s="103" t="s">
        <v>80</v>
      </c>
      <c r="D5" s="102" t="s">
        <v>81</v>
      </c>
      <c r="E5" s="101">
        <v>51.339235935365039</v>
      </c>
      <c r="F5" s="101">
        <v>74.886623108759025</v>
      </c>
      <c r="G5" s="101">
        <v>83.354066874564012</v>
      </c>
      <c r="H5" s="101">
        <v>116.74383856579203</v>
      </c>
      <c r="I5" s="99" t="str">
        <f>INDEX(KOV_supluskoht!A:B,MATCH(C5,KOV_supluskoht!B:B,0),1)</f>
        <v>Tallinna linn</v>
      </c>
    </row>
    <row r="6" spans="1:9" ht="15.5">
      <c r="A6" s="105">
        <v>2</v>
      </c>
      <c r="B6" s="104" t="s">
        <v>4</v>
      </c>
      <c r="C6" s="103" t="s">
        <v>7</v>
      </c>
      <c r="D6" s="106" t="s">
        <v>83</v>
      </c>
      <c r="E6" s="101">
        <v>62.756403720925839</v>
      </c>
      <c r="F6" s="101">
        <v>237.39443269472406</v>
      </c>
      <c r="G6" s="101">
        <v>112.0759157350825</v>
      </c>
      <c r="H6" s="101">
        <v>487.18608328335574</v>
      </c>
      <c r="I6" s="99" t="str">
        <f>INDEX(KOV_supluskoht!A:B,MATCH(C6,KOV_supluskoht!B:B,0),1)</f>
        <v>Tallinna linn</v>
      </c>
    </row>
    <row r="7" spans="1:9" ht="15.5">
      <c r="A7" s="105">
        <v>3</v>
      </c>
      <c r="B7" s="104" t="s">
        <v>4</v>
      </c>
      <c r="C7" s="104" t="s">
        <v>9</v>
      </c>
      <c r="D7" s="106" t="s">
        <v>83</v>
      </c>
      <c r="E7" s="101">
        <v>50.165746833786002</v>
      </c>
      <c r="F7" s="101">
        <v>258.14436742555012</v>
      </c>
      <c r="G7" s="101">
        <v>88.624701643693186</v>
      </c>
      <c r="H7" s="101">
        <v>453.41558924446383</v>
      </c>
      <c r="I7" s="99" t="str">
        <f>INDEX(KOV_supluskoht!A:B,MATCH(C7,KOV_supluskoht!B:B,0),1)</f>
        <v>Tallinna linn</v>
      </c>
    </row>
    <row r="8" spans="1:9" ht="15.5">
      <c r="A8" s="105">
        <v>4</v>
      </c>
      <c r="B8" s="104" t="s">
        <v>4</v>
      </c>
      <c r="C8" s="103" t="s">
        <v>11</v>
      </c>
      <c r="D8" s="102" t="s">
        <v>81</v>
      </c>
      <c r="E8" s="101">
        <v>20.996176228805076</v>
      </c>
      <c r="F8" s="101">
        <v>58.930242561925887</v>
      </c>
      <c r="G8" s="101">
        <v>34.205087993271931</v>
      </c>
      <c r="H8" s="101">
        <v>97.502932124685543</v>
      </c>
      <c r="I8" s="99" t="str">
        <f>INDEX(KOV_supluskoht!A:B,MATCH(C8,KOV_supluskoht!B:B,0),1)</f>
        <v>Tallinna linn</v>
      </c>
    </row>
    <row r="9" spans="1:9" ht="15.5">
      <c r="A9" s="105">
        <v>5</v>
      </c>
      <c r="B9" s="104" t="s">
        <v>4</v>
      </c>
      <c r="C9" s="103" t="s">
        <v>13</v>
      </c>
      <c r="D9" s="102" t="s">
        <v>81</v>
      </c>
      <c r="E9" s="101">
        <v>20.295356179142093</v>
      </c>
      <c r="F9" s="101">
        <v>69.917718207061483</v>
      </c>
      <c r="G9" s="101">
        <v>31.521796890789602</v>
      </c>
      <c r="H9" s="101">
        <v>117.31991307727914</v>
      </c>
      <c r="I9" s="99" t="str">
        <f>INDEX(KOV_supluskoht!A:B,MATCH(C9,KOV_supluskoht!B:B,0),1)</f>
        <v>Tallinna linn</v>
      </c>
    </row>
    <row r="10" spans="1:9" ht="15.5">
      <c r="A10" s="105">
        <v>6</v>
      </c>
      <c r="B10" s="104" t="s">
        <v>4</v>
      </c>
      <c r="C10" s="103" t="s">
        <v>12</v>
      </c>
      <c r="D10" s="102" t="s">
        <v>81</v>
      </c>
      <c r="E10" s="101">
        <v>17.814079948559471</v>
      </c>
      <c r="F10" s="101">
        <v>81.57932603984176</v>
      </c>
      <c r="G10" s="101">
        <v>28.437411152793764</v>
      </c>
      <c r="H10" s="101">
        <v>130.96546669509476</v>
      </c>
      <c r="I10" s="99" t="str">
        <f>INDEX(KOV_supluskoht!A:B,MATCH(C10,KOV_supluskoht!B:B,0),1)</f>
        <v>Harku vald</v>
      </c>
    </row>
    <row r="11" spans="1:9" ht="47.25" customHeight="1">
      <c r="A11" s="105">
        <v>7</v>
      </c>
      <c r="B11" s="104" t="s">
        <v>14</v>
      </c>
      <c r="C11" s="103" t="s">
        <v>85</v>
      </c>
      <c r="D11" s="107" t="s">
        <v>81</v>
      </c>
      <c r="E11" s="101">
        <v>11.184546244189661</v>
      </c>
      <c r="F11" s="101">
        <v>83.084516178429382</v>
      </c>
      <c r="G11" s="101">
        <v>16.506964040041495</v>
      </c>
      <c r="H11" s="101">
        <v>199.19869679206028</v>
      </c>
      <c r="I11" s="99" t="str">
        <f>INDEX(KOV_supluskoht!A:B,MATCH(C11,KOV_supluskoht!B:B,0),1)</f>
        <v>Hiiumaa vald</v>
      </c>
    </row>
    <row r="12" spans="1:9" ht="15.5">
      <c r="A12" s="105">
        <v>8</v>
      </c>
      <c r="B12" s="104" t="s">
        <v>14</v>
      </c>
      <c r="C12" s="103" t="s">
        <v>87</v>
      </c>
      <c r="D12" s="106" t="s">
        <v>83</v>
      </c>
      <c r="E12" s="101">
        <v>81.015805303147189</v>
      </c>
      <c r="F12" s="101">
        <v>220.94039111738519</v>
      </c>
      <c r="G12" s="101">
        <v>154.13198523035746</v>
      </c>
      <c r="H12" s="101">
        <v>409.15242667132958</v>
      </c>
      <c r="I12" s="99" t="str">
        <f>INDEX(KOV_supluskoht!A:B,MATCH(C12,KOV_supluskoht!B:B,0),1)</f>
        <v>Hiiumaa vald</v>
      </c>
    </row>
    <row r="13" spans="1:9" ht="15.5">
      <c r="A13" s="105">
        <v>9</v>
      </c>
      <c r="B13" s="104" t="s">
        <v>14</v>
      </c>
      <c r="C13" s="104" t="s">
        <v>84</v>
      </c>
      <c r="D13" s="102" t="s">
        <v>81</v>
      </c>
      <c r="E13" s="111">
        <v>4.5033167587005947</v>
      </c>
      <c r="F13" s="111">
        <v>14.630421397482106</v>
      </c>
      <c r="G13" s="111">
        <v>6.2162637211889127</v>
      </c>
      <c r="H13" s="111">
        <v>24.241020269049461</v>
      </c>
      <c r="I13" s="99" t="str">
        <f>INDEX(KOV_supluskoht!A:B,MATCH(C13,KOV_supluskoht!B:B,0),1)</f>
        <v>Hiiumaa vald</v>
      </c>
    </row>
    <row r="14" spans="1:9" ht="15.5">
      <c r="A14" s="105">
        <v>10</v>
      </c>
      <c r="B14" s="104" t="s">
        <v>14</v>
      </c>
      <c r="C14" s="103" t="s">
        <v>86</v>
      </c>
      <c r="D14" s="102" t="s">
        <v>81</v>
      </c>
      <c r="E14" s="101">
        <v>3.3643400971095772</v>
      </c>
      <c r="F14" s="101">
        <v>5.7166695405825001</v>
      </c>
      <c r="G14" s="101">
        <v>4.347340338793277</v>
      </c>
      <c r="H14" s="101">
        <v>7.5644647786574204</v>
      </c>
      <c r="I14" s="99" t="str">
        <f>INDEX(KOV_supluskoht!A:B,MATCH(C14,KOV_supluskoht!B:B,0),1)</f>
        <v>Hiiumaa vald</v>
      </c>
    </row>
    <row r="15" spans="1:9" ht="15.5">
      <c r="A15" s="105">
        <v>11</v>
      </c>
      <c r="B15" s="104" t="s">
        <v>14</v>
      </c>
      <c r="C15" s="103" t="s">
        <v>88</v>
      </c>
      <c r="D15" s="107" t="s">
        <v>81</v>
      </c>
      <c r="E15" s="101">
        <v>4.5231287835342675</v>
      </c>
      <c r="F15" s="101">
        <v>14.535562669975457</v>
      </c>
      <c r="G15" s="101">
        <v>6.02255891618685</v>
      </c>
      <c r="H15" s="101">
        <v>22.163505928173674</v>
      </c>
      <c r="I15" s="99" t="str">
        <f>INDEX(KOV_supluskoht!A:B,MATCH(C15,KOV_supluskoht!B:B,0),1)</f>
        <v>Hiiumaa vald</v>
      </c>
    </row>
    <row r="16" spans="1:9" ht="15.5">
      <c r="A16" s="105">
        <v>12</v>
      </c>
      <c r="B16" s="104" t="s">
        <v>21</v>
      </c>
      <c r="C16" s="103" t="s">
        <v>24</v>
      </c>
      <c r="D16" s="102" t="s">
        <v>81</v>
      </c>
      <c r="E16" s="101">
        <v>20.569455360485161</v>
      </c>
      <c r="F16" s="101">
        <v>91.174927534134554</v>
      </c>
      <c r="G16" s="101">
        <v>27.928534218981664</v>
      </c>
      <c r="H16" s="101">
        <v>124.4969038218926</v>
      </c>
      <c r="I16" s="99" t="str">
        <f>INDEX(KOV_supluskoht!A:B,MATCH(C16,KOV_supluskoht!B:B,0),1)</f>
        <v>Alutaguse vald</v>
      </c>
    </row>
    <row r="17" spans="1:9" ht="29.25" customHeight="1">
      <c r="A17" s="105">
        <v>13</v>
      </c>
      <c r="B17" s="104" t="s">
        <v>21</v>
      </c>
      <c r="C17" s="103" t="s">
        <v>262</v>
      </c>
      <c r="D17" s="110" t="s">
        <v>261</v>
      </c>
      <c r="E17" s="101"/>
      <c r="F17" s="101"/>
      <c r="G17" s="101"/>
      <c r="H17" s="101"/>
    </row>
    <row r="18" spans="1:9" ht="15.5">
      <c r="A18" s="105">
        <v>14</v>
      </c>
      <c r="B18" s="104" t="s">
        <v>21</v>
      </c>
      <c r="C18" s="103" t="s">
        <v>25</v>
      </c>
      <c r="D18" s="106" t="s">
        <v>83</v>
      </c>
      <c r="E18" s="101">
        <v>82.962854001688399</v>
      </c>
      <c r="F18" s="101">
        <v>435.61474106611024</v>
      </c>
      <c r="G18" s="101">
        <v>108.92578511549424</v>
      </c>
      <c r="H18" s="101">
        <v>654.08541289980212</v>
      </c>
      <c r="I18" s="99" t="str">
        <f>INDEX(KOV_supluskoht!A:B,MATCH(C18,KOV_supluskoht!B:B,0),1)</f>
        <v>Narva linn</v>
      </c>
    </row>
    <row r="19" spans="1:9" ht="15.5">
      <c r="A19" s="105">
        <v>15</v>
      </c>
      <c r="B19" s="104" t="s">
        <v>21</v>
      </c>
      <c r="C19" s="103" t="s">
        <v>89</v>
      </c>
      <c r="D19" s="102" t="s">
        <v>81</v>
      </c>
      <c r="E19" s="101">
        <v>29.831021027544384</v>
      </c>
      <c r="F19" s="101">
        <v>165.86166746371879</v>
      </c>
      <c r="G19" s="101">
        <v>44.128731267173883</v>
      </c>
      <c r="H19" s="101">
        <v>233.51315145338847</v>
      </c>
      <c r="I19" s="99" t="str">
        <f>INDEX(KOV_supluskoht!A:B,MATCH(C19,KOV_supluskoht!B:B,0),1)</f>
        <v>Narva-Jõesuu linn</v>
      </c>
    </row>
    <row r="20" spans="1:9" ht="15.5">
      <c r="A20" s="105">
        <v>16</v>
      </c>
      <c r="B20" s="104" t="s">
        <v>21</v>
      </c>
      <c r="C20" s="103" t="s">
        <v>260</v>
      </c>
      <c r="D20" s="102" t="s">
        <v>81</v>
      </c>
      <c r="E20" s="101">
        <v>61.571063977803746</v>
      </c>
      <c r="F20" s="101">
        <v>124.52152388258126</v>
      </c>
      <c r="G20" s="101">
        <v>98.517842281305406</v>
      </c>
      <c r="H20" s="101">
        <v>179.98330334110216</v>
      </c>
      <c r="I20" s="99" t="str">
        <f>INDEX(KOV_supluskoht!A:B,MATCH(C20,KOV_supluskoht!B:B,0),1)</f>
        <v>Sillamäe linn</v>
      </c>
    </row>
    <row r="21" spans="1:9" ht="15.5">
      <c r="A21" s="105">
        <v>17</v>
      </c>
      <c r="B21" s="104" t="s">
        <v>21</v>
      </c>
      <c r="C21" s="103" t="s">
        <v>259</v>
      </c>
      <c r="D21" s="106" t="s">
        <v>83</v>
      </c>
      <c r="E21" s="101">
        <v>90.190108779136693</v>
      </c>
      <c r="F21" s="101">
        <v>244.70985391532705</v>
      </c>
      <c r="G21" s="101">
        <v>144.52957586194998</v>
      </c>
      <c r="H21" s="101">
        <v>395.90954546013586</v>
      </c>
      <c r="I21" s="99" t="str">
        <f>INDEX(KOV_supluskoht!A:B,MATCH(C21,KOV_supluskoht!B:B,0),1)</f>
        <v>Toila vald</v>
      </c>
    </row>
    <row r="22" spans="1:9" ht="15.5">
      <c r="A22" s="105">
        <v>18</v>
      </c>
      <c r="B22" s="104" t="s">
        <v>27</v>
      </c>
      <c r="C22" s="103" t="s">
        <v>28</v>
      </c>
      <c r="D22" s="102" t="s">
        <v>81</v>
      </c>
      <c r="E22" s="101">
        <v>9.3231746907719657</v>
      </c>
      <c r="F22" s="101">
        <v>21.735678028797938</v>
      </c>
      <c r="G22" s="101">
        <v>13.329863729353448</v>
      </c>
      <c r="H22" s="101">
        <v>29.366736233662493</v>
      </c>
      <c r="I22" s="99" t="str">
        <f>INDEX(KOV_supluskoht!A:B,MATCH(C22,KOV_supluskoht!B:B,0),1)</f>
        <v>Jõgeva vald</v>
      </c>
    </row>
    <row r="23" spans="1:9" ht="15.5">
      <c r="A23" s="105">
        <v>19</v>
      </c>
      <c r="B23" s="104" t="s">
        <v>27</v>
      </c>
      <c r="C23" s="103" t="s">
        <v>258</v>
      </c>
      <c r="D23" s="102" t="s">
        <v>81</v>
      </c>
      <c r="E23" s="101">
        <v>97.98399388290035</v>
      </c>
      <c r="F23" s="101">
        <v>133.26315974545264</v>
      </c>
      <c r="G23" s="101">
        <v>176.80209151411015</v>
      </c>
      <c r="H23" s="101">
        <v>234.31393293698787</v>
      </c>
      <c r="I23" s="99" t="str">
        <f>INDEX(KOV_supluskoht!A:B,MATCH(C23,KOV_supluskoht!B:B,0),1)</f>
        <v>Põltsamaa vald</v>
      </c>
    </row>
    <row r="24" spans="1:9" ht="31.5" customHeight="1">
      <c r="A24" s="105">
        <v>20</v>
      </c>
      <c r="B24" s="104" t="s">
        <v>27</v>
      </c>
      <c r="C24" s="103" t="s">
        <v>257</v>
      </c>
      <c r="D24" s="110" t="s">
        <v>256</v>
      </c>
      <c r="E24" s="101"/>
      <c r="F24" s="101"/>
      <c r="G24" s="101"/>
      <c r="H24" s="101"/>
    </row>
    <row r="25" spans="1:9" ht="15.5">
      <c r="A25" s="105">
        <v>21</v>
      </c>
      <c r="B25" s="104" t="s">
        <v>27</v>
      </c>
      <c r="C25" s="103" t="s">
        <v>255</v>
      </c>
      <c r="D25" s="102" t="s">
        <v>81</v>
      </c>
      <c r="E25" s="101">
        <v>102.11727750782246</v>
      </c>
      <c r="F25" s="101">
        <v>249.30298984926347</v>
      </c>
      <c r="G25" s="101">
        <v>179.51894090207605</v>
      </c>
      <c r="H25" s="101">
        <v>480.49861228956263</v>
      </c>
      <c r="I25" s="99" t="str">
        <f>INDEX(KOV_supluskoht!A:B,MATCH(C25,KOV_supluskoht!B:B,0),1)</f>
        <v>Mustvee vald</v>
      </c>
    </row>
    <row r="26" spans="1:9" ht="15.5">
      <c r="A26" s="105">
        <v>22</v>
      </c>
      <c r="B26" s="104" t="s">
        <v>29</v>
      </c>
      <c r="C26" s="103" t="s">
        <v>93</v>
      </c>
      <c r="D26" s="102" t="s">
        <v>81</v>
      </c>
      <c r="E26" s="101">
        <v>5.7941466492955396</v>
      </c>
      <c r="F26" s="101">
        <v>9.1314757800279196</v>
      </c>
      <c r="G26" s="101">
        <v>7.7759129453239204</v>
      </c>
      <c r="H26" s="101">
        <v>12.280929571481602</v>
      </c>
      <c r="I26" s="99" t="str">
        <f>INDEX(KOV_supluskoht!A:B,MATCH(C26,KOV_supluskoht!B:B,0),1)</f>
        <v>Järva vald</v>
      </c>
    </row>
    <row r="27" spans="1:9" ht="15.5">
      <c r="A27" s="105">
        <v>23</v>
      </c>
      <c r="B27" s="104" t="s">
        <v>29</v>
      </c>
      <c r="C27" s="103" t="s">
        <v>94</v>
      </c>
      <c r="D27" s="102" t="s">
        <v>81</v>
      </c>
      <c r="E27" s="101">
        <v>6.5855817291365719</v>
      </c>
      <c r="F27" s="101">
        <v>65.338365926700192</v>
      </c>
      <c r="G27" s="101">
        <v>9.0972621758698331</v>
      </c>
      <c r="H27" s="101">
        <v>120.83319380915491</v>
      </c>
      <c r="I27" s="99" t="str">
        <f>INDEX(KOV_supluskoht!A:B,MATCH(C27,KOV_supluskoht!B:B,0),1)</f>
        <v>Paide linn</v>
      </c>
    </row>
    <row r="28" spans="1:9" ht="15.5">
      <c r="A28" s="105">
        <v>24</v>
      </c>
      <c r="B28" s="104" t="s">
        <v>29</v>
      </c>
      <c r="C28" s="103" t="s">
        <v>91</v>
      </c>
      <c r="D28" s="106" t="s">
        <v>83</v>
      </c>
      <c r="E28" s="101">
        <v>46.189134042692324</v>
      </c>
      <c r="F28" s="101">
        <v>315.50429489621331</v>
      </c>
      <c r="G28" s="101">
        <v>78.79608146327439</v>
      </c>
      <c r="H28" s="101">
        <v>651.62750061087161</v>
      </c>
      <c r="I28" s="99" t="str">
        <f>INDEX(KOV_supluskoht!A:B,MATCH(C28,KOV_supluskoht!B:B,0),1)</f>
        <v>Paide linn</v>
      </c>
    </row>
    <row r="29" spans="1:9" ht="15.5">
      <c r="A29" s="105">
        <v>25</v>
      </c>
      <c r="B29" s="104" t="s">
        <v>29</v>
      </c>
      <c r="C29" s="103" t="s">
        <v>95</v>
      </c>
      <c r="D29" s="102" t="s">
        <v>81</v>
      </c>
      <c r="E29" s="101">
        <v>24.01657268065409</v>
      </c>
      <c r="F29" s="101">
        <v>97.911939987185576</v>
      </c>
      <c r="G29" s="101">
        <v>37.97797078860274</v>
      </c>
      <c r="H29" s="101">
        <v>178.49735851768165</v>
      </c>
      <c r="I29" s="99" t="str">
        <f>INDEX(KOV_supluskoht!A:B,MATCH(C29,KOV_supluskoht!B:B,0),1)</f>
        <v>Järva vald</v>
      </c>
    </row>
    <row r="30" spans="1:9" ht="15.5">
      <c r="A30" s="105">
        <v>26</v>
      </c>
      <c r="B30" s="104" t="s">
        <v>29</v>
      </c>
      <c r="C30" s="104" t="s">
        <v>96</v>
      </c>
      <c r="D30" s="102" t="s">
        <v>81</v>
      </c>
      <c r="E30" s="101">
        <v>38.01739299921455</v>
      </c>
      <c r="F30" s="101">
        <v>76.558126030568673</v>
      </c>
      <c r="G30" s="101">
        <v>66.515999716103948</v>
      </c>
      <c r="H30" s="101">
        <v>124.19776026356345</v>
      </c>
      <c r="I30" s="99" t="str">
        <f>INDEX(KOV_supluskoht!A:B,MATCH(C30,KOV_supluskoht!B:B,0),1)</f>
        <v>Paide linn</v>
      </c>
    </row>
    <row r="31" spans="1:9" ht="15.5">
      <c r="A31" s="105">
        <v>27</v>
      </c>
      <c r="B31" s="104" t="s">
        <v>29</v>
      </c>
      <c r="C31" s="103" t="s">
        <v>90</v>
      </c>
      <c r="D31" s="106" t="s">
        <v>83</v>
      </c>
      <c r="E31" s="101">
        <v>174.93831489674713</v>
      </c>
      <c r="F31" s="101">
        <v>415.72299295044826</v>
      </c>
      <c r="G31" s="101">
        <v>328.73777319651208</v>
      </c>
      <c r="H31" s="101">
        <v>825.52100698060224</v>
      </c>
      <c r="I31" s="99" t="str">
        <f>INDEX(KOV_supluskoht!A:B,MATCH(C31,KOV_supluskoht!B:B,0),1)</f>
        <v>Türi vald</v>
      </c>
    </row>
    <row r="32" spans="1:9" ht="15.5">
      <c r="A32" s="105">
        <v>28</v>
      </c>
      <c r="B32" s="104" t="s">
        <v>29</v>
      </c>
      <c r="C32" s="103" t="s">
        <v>92</v>
      </c>
      <c r="D32" s="102" t="s">
        <v>81</v>
      </c>
      <c r="E32" s="101">
        <v>15.609567927876476</v>
      </c>
      <c r="F32" s="101">
        <v>43.674565726793752</v>
      </c>
      <c r="G32" s="101">
        <v>54.66654514499151</v>
      </c>
      <c r="H32" s="101">
        <v>101.16801053358672</v>
      </c>
      <c r="I32" s="99" t="str">
        <f>INDEX(KOV_supluskoht!A:B,MATCH(C32,KOV_supluskoht!B:B,0),1)</f>
        <v>Järva vald</v>
      </c>
    </row>
    <row r="33" spans="1:9" ht="15.5">
      <c r="A33" s="105">
        <v>29</v>
      </c>
      <c r="B33" s="104" t="s">
        <v>37</v>
      </c>
      <c r="C33" s="103" t="s">
        <v>38</v>
      </c>
      <c r="D33" s="102" t="s">
        <v>81</v>
      </c>
      <c r="E33" s="101">
        <v>35.154314566963997</v>
      </c>
      <c r="F33" s="100">
        <v>53.407253040768595</v>
      </c>
      <c r="G33" s="100">
        <v>61.17846796824994</v>
      </c>
      <c r="H33" s="100">
        <v>84.057642750767513</v>
      </c>
      <c r="I33" s="99" t="str">
        <f>INDEX(KOV_supluskoht!A:B,MATCH(C33,KOV_supluskoht!B:B,0),1)</f>
        <v>Haapsalu linn</v>
      </c>
    </row>
    <row r="34" spans="1:9" ht="15.5">
      <c r="A34" s="105">
        <v>30</v>
      </c>
      <c r="B34" s="104" t="s">
        <v>37</v>
      </c>
      <c r="C34" s="104" t="s">
        <v>40</v>
      </c>
      <c r="D34" s="102" t="s">
        <v>81</v>
      </c>
      <c r="E34" s="101">
        <v>5.4832638426053304</v>
      </c>
      <c r="F34" s="100">
        <v>29.387117209963428</v>
      </c>
      <c r="G34" s="100">
        <v>7.4229592704437337</v>
      </c>
      <c r="H34" s="100">
        <v>50.739661794696914</v>
      </c>
      <c r="I34" s="99" t="str">
        <f>INDEX(KOV_supluskoht!A:B,MATCH(C34,KOV_supluskoht!B:B,0),1)</f>
        <v>Lääne-Nigula vald</v>
      </c>
    </row>
    <row r="35" spans="1:9" ht="15.5">
      <c r="A35" s="105">
        <v>31</v>
      </c>
      <c r="B35" s="104" t="s">
        <v>37</v>
      </c>
      <c r="C35" s="103" t="s">
        <v>97</v>
      </c>
      <c r="D35" s="106" t="s">
        <v>83</v>
      </c>
      <c r="E35" s="101">
        <v>57.79459629110422</v>
      </c>
      <c r="F35" s="100">
        <v>45.124728717257447</v>
      </c>
      <c r="G35" s="100">
        <v>109.80560157523797</v>
      </c>
      <c r="H35" s="100">
        <v>71.301402349642757</v>
      </c>
      <c r="I35" s="99" t="str">
        <f>INDEX(KOV_supluskoht!A:B,MATCH(C35,KOV_supluskoht!B:B,0),1)</f>
        <v>Haapsalu linn</v>
      </c>
    </row>
    <row r="36" spans="1:9" ht="15.5">
      <c r="A36" s="105">
        <v>32</v>
      </c>
      <c r="B36" s="104" t="s">
        <v>43</v>
      </c>
      <c r="C36" s="104" t="s">
        <v>99</v>
      </c>
      <c r="D36" s="102" t="s">
        <v>81</v>
      </c>
      <c r="E36" s="101">
        <v>58.478804082029548</v>
      </c>
      <c r="F36" s="100">
        <v>140.29347498225121</v>
      </c>
      <c r="G36" s="100">
        <v>90.893895198308201</v>
      </c>
      <c r="H36" s="100">
        <v>201.7741737618428</v>
      </c>
      <c r="I36" s="99" t="str">
        <f>INDEX(KOV_supluskoht!A:B,MATCH(C36,KOV_supluskoht!B:B,0),1)</f>
        <v>Viru-Nigula vald</v>
      </c>
    </row>
    <row r="37" spans="1:9" ht="15.5">
      <c r="A37" s="105">
        <v>33</v>
      </c>
      <c r="B37" s="104" t="s">
        <v>43</v>
      </c>
      <c r="C37" s="103" t="s">
        <v>100</v>
      </c>
      <c r="D37" s="102" t="s">
        <v>81</v>
      </c>
      <c r="E37" s="101">
        <v>33.496595626510114</v>
      </c>
      <c r="F37" s="100">
        <v>77.412997600884196</v>
      </c>
      <c r="G37" s="100">
        <v>48.383683730053114</v>
      </c>
      <c r="H37" s="100">
        <v>107.23018564186229</v>
      </c>
      <c r="I37" s="99" t="str">
        <f>INDEX(KOV_supluskoht!A:B,MATCH(C37,KOV_supluskoht!B:B,0),1)</f>
        <v>Haljala vald</v>
      </c>
    </row>
    <row r="38" spans="1:9" ht="34.5" customHeight="1">
      <c r="A38" s="105">
        <v>34</v>
      </c>
      <c r="B38" s="104" t="s">
        <v>48</v>
      </c>
      <c r="C38" s="103" t="s">
        <v>102</v>
      </c>
      <c r="D38" s="110" t="s">
        <v>254</v>
      </c>
      <c r="E38" s="101"/>
      <c r="F38" s="100"/>
      <c r="G38" s="100"/>
      <c r="H38" s="100"/>
    </row>
    <row r="39" spans="1:9" ht="15.5">
      <c r="A39" s="105">
        <v>35</v>
      </c>
      <c r="B39" s="104" t="s">
        <v>51</v>
      </c>
      <c r="C39" s="103" t="s">
        <v>56</v>
      </c>
      <c r="D39" s="109" t="s">
        <v>82</v>
      </c>
      <c r="E39" s="101">
        <v>66.69387737124417</v>
      </c>
      <c r="F39" s="100">
        <v>237.52569796721374</v>
      </c>
      <c r="G39" s="100">
        <v>137.02785156925972</v>
      </c>
      <c r="H39" s="100">
        <v>503.67263285696845</v>
      </c>
      <c r="I39" s="99" t="str">
        <f>INDEX(KOV_supluskoht!A:B,MATCH(C39,KOV_supluskoht!B:B,0),1)</f>
        <v>Häädemeeste vald</v>
      </c>
    </row>
    <row r="40" spans="1:9" ht="15.5">
      <c r="A40" s="105">
        <v>36</v>
      </c>
      <c r="B40" s="104" t="s">
        <v>51</v>
      </c>
      <c r="C40" s="103" t="s">
        <v>52</v>
      </c>
      <c r="D40" s="109" t="s">
        <v>82</v>
      </c>
      <c r="E40" s="101">
        <v>177.88531900205723</v>
      </c>
      <c r="F40" s="100">
        <v>356.40393575608431</v>
      </c>
      <c r="G40" s="100">
        <v>324.27488879804525</v>
      </c>
      <c r="H40" s="100">
        <v>625.4803732511848</v>
      </c>
      <c r="I40" s="99" t="str">
        <f>INDEX(KOV_supluskoht!A:B,MATCH(C40,KOV_supluskoht!B:B,0),1)</f>
        <v>Pärnu linn</v>
      </c>
    </row>
    <row r="41" spans="1:9" ht="15.5">
      <c r="A41" s="105">
        <v>37</v>
      </c>
      <c r="B41" s="104" t="s">
        <v>51</v>
      </c>
      <c r="C41" s="103" t="s">
        <v>53</v>
      </c>
      <c r="D41" s="106" t="s">
        <v>83</v>
      </c>
      <c r="E41" s="101">
        <v>64.027661219080102</v>
      </c>
      <c r="F41" s="100">
        <v>115.23156205267382</v>
      </c>
      <c r="G41" s="100">
        <v>106.52706902701333</v>
      </c>
      <c r="H41" s="100">
        <v>177.95752400362252</v>
      </c>
      <c r="I41" s="99" t="str">
        <f>INDEX(KOV_supluskoht!A:B,MATCH(C41,KOV_supluskoht!B:B,0),1)</f>
        <v>Pärnu linn</v>
      </c>
    </row>
    <row r="42" spans="1:9" ht="15.5">
      <c r="A42" s="105">
        <v>38</v>
      </c>
      <c r="B42" s="104" t="s">
        <v>51</v>
      </c>
      <c r="C42" s="103" t="s">
        <v>54</v>
      </c>
      <c r="D42" s="108" t="s">
        <v>103</v>
      </c>
      <c r="E42" s="101">
        <v>274.16132810953485</v>
      </c>
      <c r="F42" s="100">
        <v>435.32003493858849</v>
      </c>
      <c r="G42" s="100">
        <v>481.95778423332007</v>
      </c>
      <c r="H42" s="100">
        <v>688.75469255703774</v>
      </c>
      <c r="I42" s="99" t="str">
        <f>INDEX(KOV_supluskoht!A:B,MATCH(C42,KOV_supluskoht!B:B,0),1)</f>
        <v>Pärnu linn</v>
      </c>
    </row>
    <row r="43" spans="1:9" ht="15.5">
      <c r="A43" s="105">
        <v>39</v>
      </c>
      <c r="B43" s="104" t="s">
        <v>51</v>
      </c>
      <c r="C43" s="103" t="s">
        <v>55</v>
      </c>
      <c r="D43" s="108" t="s">
        <v>103</v>
      </c>
      <c r="E43" s="101">
        <v>93.44336144190693</v>
      </c>
      <c r="F43" s="100">
        <v>507.13678030143512</v>
      </c>
      <c r="G43" s="100">
        <v>146.24901124860367</v>
      </c>
      <c r="H43" s="100">
        <v>829.10398249311663</v>
      </c>
      <c r="I43" s="99" t="str">
        <f>INDEX(KOV_supluskoht!A:B,MATCH(C43,KOV_supluskoht!B:B,0),1)</f>
        <v>Pärnu linn</v>
      </c>
    </row>
    <row r="44" spans="1:9" ht="18" customHeight="1">
      <c r="A44" s="105">
        <v>40</v>
      </c>
      <c r="B44" s="104" t="s">
        <v>57</v>
      </c>
      <c r="C44" s="103" t="s">
        <v>104</v>
      </c>
      <c r="D44" s="107" t="s">
        <v>81</v>
      </c>
      <c r="E44" s="101">
        <v>35.135168286178988</v>
      </c>
      <c r="F44" s="100">
        <v>43.000226981214318</v>
      </c>
      <c r="G44" s="100">
        <v>61.735817332804331</v>
      </c>
      <c r="H44" s="100">
        <v>72.63248932292106</v>
      </c>
      <c r="I44" s="99" t="str">
        <f>INDEX(KOV_supluskoht!A:B,MATCH(C44,KOV_supluskoht!B:B,0),1)</f>
        <v>Saaremaa vald</v>
      </c>
    </row>
    <row r="45" spans="1:9" ht="66" customHeight="1">
      <c r="A45" s="105">
        <v>41</v>
      </c>
      <c r="B45" s="104" t="s">
        <v>57</v>
      </c>
      <c r="C45" s="103" t="s">
        <v>105</v>
      </c>
      <c r="D45" s="107" t="s">
        <v>81</v>
      </c>
      <c r="E45" s="101">
        <v>21.979067511011419</v>
      </c>
      <c r="F45" s="101">
        <v>40.259227318053114</v>
      </c>
      <c r="G45" s="101">
        <v>34.929382608998658</v>
      </c>
      <c r="H45" s="101">
        <v>68.934153478375009</v>
      </c>
      <c r="I45" s="99" t="str">
        <f>INDEX(KOV_supluskoht!A:B,MATCH(C45,KOV_supluskoht!B:B,0),1)</f>
        <v>Saaremaa vald</v>
      </c>
    </row>
    <row r="46" spans="1:9" ht="15.5">
      <c r="A46" s="105">
        <v>42</v>
      </c>
      <c r="B46" s="104" t="s">
        <v>61</v>
      </c>
      <c r="C46" s="103" t="s">
        <v>109</v>
      </c>
      <c r="D46" s="106" t="s">
        <v>83</v>
      </c>
      <c r="E46" s="101">
        <v>152.2950075562897</v>
      </c>
      <c r="F46" s="100">
        <v>513.01026285707462</v>
      </c>
      <c r="G46" s="100">
        <v>249.28241456920131</v>
      </c>
      <c r="H46" s="100">
        <v>790.02547413492425</v>
      </c>
      <c r="I46" s="99" t="str">
        <f>INDEX(KOV_supluskoht!A:B,MATCH(C46,KOV_supluskoht!B:B,0),1)</f>
        <v>Tartu linn</v>
      </c>
    </row>
    <row r="47" spans="1:9" ht="15.5">
      <c r="A47" s="105">
        <v>43</v>
      </c>
      <c r="B47" s="104" t="s">
        <v>61</v>
      </c>
      <c r="C47" s="103" t="s">
        <v>110</v>
      </c>
      <c r="D47" s="102" t="s">
        <v>81</v>
      </c>
      <c r="E47" s="101">
        <v>79.680119371175806</v>
      </c>
      <c r="F47" s="100">
        <v>74.387361063880093</v>
      </c>
      <c r="G47" s="100">
        <v>101.90813630952127</v>
      </c>
      <c r="H47" s="100">
        <v>91.872926919637777</v>
      </c>
      <c r="I47" s="99" t="str">
        <f>INDEX(KOV_supluskoht!A:B,MATCH(C47,KOV_supluskoht!B:B,0),1)</f>
        <v>Tartu linn</v>
      </c>
    </row>
    <row r="48" spans="1:9" ht="15.5">
      <c r="A48" s="105">
        <v>44</v>
      </c>
      <c r="B48" s="104" t="s">
        <v>61</v>
      </c>
      <c r="C48" s="103" t="s">
        <v>111</v>
      </c>
      <c r="D48" s="102" t="s">
        <v>81</v>
      </c>
      <c r="E48" s="101">
        <v>65.550598825926386</v>
      </c>
      <c r="F48" s="100">
        <v>63.534644847883776</v>
      </c>
      <c r="G48" s="100">
        <v>78.026139504335859</v>
      </c>
      <c r="H48" s="100">
        <v>79.670556238568011</v>
      </c>
      <c r="I48" s="99" t="str">
        <f>INDEX(KOV_supluskoht!A:B,MATCH(C48,KOV_supluskoht!B:B,0),1)</f>
        <v>Tartu linn</v>
      </c>
    </row>
    <row r="49" spans="1:9" ht="15.5">
      <c r="A49" s="105">
        <v>45</v>
      </c>
      <c r="B49" s="104" t="s">
        <v>61</v>
      </c>
      <c r="C49" s="103" t="s">
        <v>108</v>
      </c>
      <c r="D49" s="102" t="s">
        <v>81</v>
      </c>
      <c r="E49" s="101">
        <v>46.895736755474317</v>
      </c>
      <c r="F49" s="100">
        <v>119.14606096779829</v>
      </c>
      <c r="G49" s="100">
        <v>75.440397227335964</v>
      </c>
      <c r="H49" s="100">
        <v>208.50755236192319</v>
      </c>
      <c r="I49" s="99" t="str">
        <f>INDEX(KOV_supluskoht!A:B,MATCH(C49,KOV_supluskoht!B:B,0),1)</f>
        <v>Nõo vald</v>
      </c>
    </row>
    <row r="50" spans="1:9" ht="15.5">
      <c r="A50" s="105">
        <v>46</v>
      </c>
      <c r="B50" s="104" t="s">
        <v>61</v>
      </c>
      <c r="C50" s="103" t="s">
        <v>107</v>
      </c>
      <c r="D50" s="102" t="s">
        <v>81</v>
      </c>
      <c r="E50" s="101">
        <v>29.754718043117396</v>
      </c>
      <c r="F50" s="100">
        <v>120.87555417881444</v>
      </c>
      <c r="G50" s="100">
        <v>45.587332514261441</v>
      </c>
      <c r="H50" s="100">
        <v>189.66535675185867</v>
      </c>
      <c r="I50" s="99" t="str">
        <f>INDEX(KOV_supluskoht!A:B,MATCH(C50,KOV_supluskoht!B:B,0),1)</f>
        <v>Elva vald</v>
      </c>
    </row>
    <row r="51" spans="1:9" ht="15.5">
      <c r="A51" s="105">
        <v>47</v>
      </c>
      <c r="B51" s="104" t="s">
        <v>61</v>
      </c>
      <c r="C51" s="103" t="s">
        <v>253</v>
      </c>
      <c r="D51" s="102" t="s">
        <v>81</v>
      </c>
      <c r="E51" s="101">
        <v>56.916156847472578</v>
      </c>
      <c r="F51" s="100">
        <v>87.223493036906007</v>
      </c>
      <c r="G51" s="100">
        <v>98.43414598438541</v>
      </c>
      <c r="H51" s="100">
        <v>168.2675584571538</v>
      </c>
      <c r="I51" s="99" t="str">
        <f>INDEX(KOV_supluskoht!A:B,MATCH(C51,KOV_supluskoht!B:B,0),1)</f>
        <v>Tartu vald</v>
      </c>
    </row>
    <row r="52" spans="1:9" ht="15.5">
      <c r="A52" s="105">
        <v>48</v>
      </c>
      <c r="B52" s="104" t="s">
        <v>61</v>
      </c>
      <c r="C52" s="103" t="s">
        <v>252</v>
      </c>
      <c r="D52" s="102" t="s">
        <v>81</v>
      </c>
      <c r="E52" s="101">
        <v>17.30120130244104</v>
      </c>
      <c r="F52" s="100">
        <v>59.732345386826559</v>
      </c>
      <c r="G52" s="100">
        <v>27.391332405357197</v>
      </c>
      <c r="H52" s="100">
        <v>113.58266785426468</v>
      </c>
      <c r="I52" s="99" t="str">
        <f>INDEX(KOV_supluskoht!A:B,MATCH(C52,KOV_supluskoht!B:B,0),1)</f>
        <v>Tartu vald</v>
      </c>
    </row>
    <row r="53" spans="1:9" ht="15.5">
      <c r="A53" s="105">
        <v>49</v>
      </c>
      <c r="B53" s="104" t="s">
        <v>67</v>
      </c>
      <c r="C53" s="103" t="s">
        <v>112</v>
      </c>
      <c r="D53" s="106" t="s">
        <v>83</v>
      </c>
      <c r="E53" s="101">
        <v>166.5533897961964</v>
      </c>
      <c r="F53" s="100">
        <v>335.70364030091707</v>
      </c>
      <c r="G53" s="100">
        <v>285.82355839139279</v>
      </c>
      <c r="H53" s="100">
        <v>540.04900926405514</v>
      </c>
      <c r="I53" s="99" t="str">
        <f>INDEX(KOV_supluskoht!A:B,MATCH(C53,KOV_supluskoht!B:B,0),1)</f>
        <v>Valga vald</v>
      </c>
    </row>
    <row r="54" spans="1:9" ht="15.5">
      <c r="A54" s="105">
        <v>50</v>
      </c>
      <c r="B54" s="104" t="s">
        <v>67</v>
      </c>
      <c r="C54" s="103" t="s">
        <v>69</v>
      </c>
      <c r="D54" s="102" t="s">
        <v>81</v>
      </c>
      <c r="E54" s="101">
        <v>17.707938456122967</v>
      </c>
      <c r="F54" s="100">
        <v>7.853459025697429</v>
      </c>
      <c r="G54" s="100">
        <v>27.632023793940725</v>
      </c>
      <c r="H54" s="100">
        <v>9.9681975156432649</v>
      </c>
      <c r="I54" s="99" t="str">
        <f>INDEX(KOV_supluskoht!A:B,MATCH(C54,KOV_supluskoht!B:B,0),1)</f>
        <v>Otepää vald</v>
      </c>
    </row>
    <row r="55" spans="1:9" ht="15.5">
      <c r="A55" s="105">
        <v>51</v>
      </c>
      <c r="B55" s="104" t="s">
        <v>67</v>
      </c>
      <c r="C55" s="103" t="s">
        <v>113</v>
      </c>
      <c r="D55" s="102" t="s">
        <v>81</v>
      </c>
      <c r="E55" s="101">
        <v>16.326467265273987</v>
      </c>
      <c r="F55" s="100">
        <v>25.88566994951216</v>
      </c>
      <c r="G55" s="100">
        <v>20.991191028627188</v>
      </c>
      <c r="H55" s="100">
        <v>44.761215835067254</v>
      </c>
      <c r="I55" s="99" t="str">
        <f>INDEX(KOV_supluskoht!A:B,MATCH(C55,KOV_supluskoht!B:B,0),1)</f>
        <v>Tõrva vald</v>
      </c>
    </row>
    <row r="56" spans="1:9" ht="15.5">
      <c r="A56" s="105">
        <v>52</v>
      </c>
      <c r="B56" s="104" t="s">
        <v>67</v>
      </c>
      <c r="C56" s="103" t="s">
        <v>114</v>
      </c>
      <c r="D56" s="102" t="s">
        <v>81</v>
      </c>
      <c r="E56" s="101">
        <v>6.5331531841710371</v>
      </c>
      <c r="F56" s="100">
        <v>5.7762797239252484</v>
      </c>
      <c r="G56" s="100">
        <v>9.110343477086186</v>
      </c>
      <c r="H56" s="100">
        <v>7.5841823676160791</v>
      </c>
      <c r="I56" s="99" t="str">
        <f>INDEX(KOV_supluskoht!A:B,MATCH(C56,KOV_supluskoht!B:B,0),1)</f>
        <v>Tõrva vald</v>
      </c>
    </row>
    <row r="57" spans="1:9" ht="15.5">
      <c r="A57" s="105">
        <v>53</v>
      </c>
      <c r="B57" s="104" t="s">
        <v>72</v>
      </c>
      <c r="C57" s="104" t="s">
        <v>116</v>
      </c>
      <c r="D57" s="102" t="s">
        <v>81</v>
      </c>
      <c r="E57" s="101">
        <v>95.630707861794832</v>
      </c>
      <c r="F57" s="101">
        <v>245.25191142912556</v>
      </c>
      <c r="G57" s="101">
        <v>148.96024049984356</v>
      </c>
      <c r="H57" s="101">
        <v>456.25075603619541</v>
      </c>
      <c r="I57" s="99" t="str">
        <f>INDEX(KOV_supluskoht!A:B,MATCH(C57,KOV_supluskoht!B:B,0),1)</f>
        <v>Viljandi linn</v>
      </c>
    </row>
    <row r="58" spans="1:9" ht="15.5">
      <c r="A58" s="105">
        <v>54</v>
      </c>
      <c r="B58" s="104" t="s">
        <v>72</v>
      </c>
      <c r="C58" s="103" t="s">
        <v>115</v>
      </c>
      <c r="D58" s="102" t="s">
        <v>81</v>
      </c>
      <c r="E58" s="101">
        <v>48.074456158330143</v>
      </c>
      <c r="F58" s="101">
        <v>71.835797992811479</v>
      </c>
      <c r="G58" s="101">
        <v>78.864055447657023</v>
      </c>
      <c r="H58" s="101">
        <v>112.07445437445169</v>
      </c>
      <c r="I58" s="99" t="str">
        <f>INDEX(KOV_supluskoht!A:B,MATCH(C58,KOV_supluskoht!B:B,0),1)</f>
        <v>Viljandi linn</v>
      </c>
    </row>
    <row r="59" spans="1:9" ht="15.5">
      <c r="A59" s="105">
        <v>55</v>
      </c>
      <c r="B59" s="104" t="s">
        <v>75</v>
      </c>
      <c r="C59" s="103" t="s">
        <v>117</v>
      </c>
      <c r="D59" s="102" t="s">
        <v>81</v>
      </c>
      <c r="E59" s="101">
        <v>8.1632832512976972</v>
      </c>
      <c r="F59" s="101">
        <v>33.620405367325617</v>
      </c>
      <c r="G59" s="101">
        <v>11.488676833948231</v>
      </c>
      <c r="H59" s="101">
        <v>54.29710048710853</v>
      </c>
      <c r="I59" s="99" t="str">
        <f>INDEX(KOV_supluskoht!A:B,MATCH(C59,KOV_supluskoht!B:B,0),1)</f>
        <v>Võru linn</v>
      </c>
    </row>
    <row r="60" spans="1:9" ht="15.5">
      <c r="A60" s="105">
        <v>56</v>
      </c>
      <c r="B60" s="104" t="s">
        <v>75</v>
      </c>
      <c r="C60" s="103" t="s">
        <v>118</v>
      </c>
      <c r="D60" s="102" t="s">
        <v>81</v>
      </c>
      <c r="E60" s="101">
        <v>13.033627421281752</v>
      </c>
      <c r="F60" s="101">
        <v>14.676615378778756</v>
      </c>
      <c r="G60" s="101">
        <v>19.957114105350829</v>
      </c>
      <c r="H60" s="101">
        <v>21.65851025820001</v>
      </c>
      <c r="I60" s="99" t="str">
        <f>INDEX(KOV_supluskoht!A:B,MATCH(C60,KOV_supluskoht!B:B,0),1)</f>
        <v>Võru linn</v>
      </c>
    </row>
    <row r="61" spans="1:9" ht="15.5">
      <c r="A61" s="105">
        <v>57</v>
      </c>
      <c r="B61" s="104" t="s">
        <v>75</v>
      </c>
      <c r="C61" s="103" t="s">
        <v>101</v>
      </c>
      <c r="D61" s="102" t="s">
        <v>81</v>
      </c>
      <c r="E61" s="101">
        <v>11.804406941076801</v>
      </c>
      <c r="F61" s="100">
        <v>9.1752358302060362</v>
      </c>
      <c r="G61" s="100">
        <v>16.78736542300733</v>
      </c>
      <c r="H61" s="100">
        <v>13.117262989377137</v>
      </c>
      <c r="I61" s="99" t="str">
        <f>INDEX(KOV_supluskoht!A:B,MATCH(C61,KOV_supluskoht!B:B,0),1)</f>
        <v>Setomaa vald</v>
      </c>
    </row>
    <row r="64" spans="1:9" ht="84.75" customHeight="1">
      <c r="A64" s="170" t="s">
        <v>251</v>
      </c>
      <c r="B64" s="170"/>
      <c r="C64" s="170"/>
      <c r="D64" s="170"/>
      <c r="E64" s="170"/>
      <c r="F64" s="170"/>
      <c r="G64" s="170"/>
      <c r="H64" s="170"/>
    </row>
    <row r="65" spans="1:8" ht="66" customHeight="1">
      <c r="A65" s="170" t="s">
        <v>250</v>
      </c>
      <c r="B65" s="170"/>
      <c r="C65" s="170"/>
      <c r="D65" s="170"/>
      <c r="E65" s="170"/>
      <c r="F65" s="170"/>
      <c r="G65" s="170"/>
      <c r="H65" s="170"/>
    </row>
    <row r="66" spans="1:8" ht="33.75" customHeight="1">
      <c r="A66" s="170" t="s">
        <v>249</v>
      </c>
      <c r="B66" s="170"/>
      <c r="C66" s="170"/>
      <c r="D66" s="170"/>
      <c r="E66" s="170"/>
      <c r="F66" s="170"/>
      <c r="G66" s="170"/>
      <c r="H66" s="170"/>
    </row>
    <row r="67" spans="1:8" ht="113.25" customHeight="1">
      <c r="A67" s="170" t="s">
        <v>248</v>
      </c>
      <c r="B67" s="170"/>
      <c r="C67" s="170"/>
      <c r="D67" s="170"/>
      <c r="E67" s="170"/>
      <c r="F67" s="170"/>
      <c r="G67" s="170"/>
      <c r="H67" s="170"/>
    </row>
  </sheetData>
  <autoFilter ref="A4:I61" xr:uid="{A32609E8-9F2F-442E-93F0-AE14EB766F27}"/>
  <mergeCells count="4">
    <mergeCell ref="A64:H64"/>
    <mergeCell ref="A65:H65"/>
    <mergeCell ref="A66:H66"/>
    <mergeCell ref="A67:H67"/>
  </mergeCells>
  <printOptions headings="1"/>
  <pageMargins left="0.31496062992125984" right="0.31496062992125984" top="0.74803149606299213" bottom="0.74803149606299213" header="0.31496062992125984" footer="0.31496062992125984"/>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0B8F8-AACB-431D-A44A-59F160723E34}">
  <sheetPr codeName="Leht13"/>
  <dimension ref="A2:I61"/>
  <sheetViews>
    <sheetView tabSelected="1" workbookViewId="0">
      <selection activeCell="L18" sqref="L18"/>
    </sheetView>
  </sheetViews>
  <sheetFormatPr defaultRowHeight="14.5"/>
  <cols>
    <col min="1" max="1" width="15.54296875" customWidth="1"/>
    <col min="2" max="2" width="13.7265625" customWidth="1"/>
    <col min="3" max="3" width="23.1796875" customWidth="1"/>
    <col min="4" max="4" width="16.54296875" customWidth="1"/>
    <col min="9" max="9" width="17.7265625" bestFit="1" customWidth="1"/>
  </cols>
  <sheetData>
    <row r="2" spans="1:9" ht="18.5">
      <c r="A2" s="116" t="s">
        <v>607</v>
      </c>
    </row>
    <row r="3" spans="1:9" ht="18.5">
      <c r="A3" s="116"/>
    </row>
    <row r="4" spans="1:9" ht="72.5">
      <c r="A4" s="133" t="s">
        <v>283</v>
      </c>
      <c r="B4" s="134" t="s">
        <v>284</v>
      </c>
      <c r="C4" s="135" t="s">
        <v>285</v>
      </c>
      <c r="D4" s="133" t="s">
        <v>286</v>
      </c>
      <c r="E4" s="136" t="s">
        <v>287</v>
      </c>
      <c r="F4" s="136" t="s">
        <v>288</v>
      </c>
      <c r="G4" s="136" t="s">
        <v>289</v>
      </c>
      <c r="H4" s="136" t="s">
        <v>290</v>
      </c>
      <c r="I4" s="117" t="s">
        <v>129</v>
      </c>
    </row>
    <row r="5" spans="1:9">
      <c r="A5" s="137">
        <v>1</v>
      </c>
      <c r="B5" s="138" t="s">
        <v>291</v>
      </c>
      <c r="C5" s="138" t="s">
        <v>292</v>
      </c>
      <c r="D5" s="139" t="s">
        <v>293</v>
      </c>
      <c r="E5" s="140" t="s">
        <v>294</v>
      </c>
      <c r="F5" s="140" t="s">
        <v>295</v>
      </c>
      <c r="G5" s="140" t="s">
        <v>296</v>
      </c>
      <c r="H5" s="140" t="s">
        <v>297</v>
      </c>
      <c r="I5" s="99" t="str">
        <f>INDEX(KOV_supluskoht!A:B,MATCH(C5,KOV_supluskoht!B:B,0),1)</f>
        <v>Viimsi vald</v>
      </c>
    </row>
    <row r="6" spans="1:9">
      <c r="A6" s="141">
        <v>2</v>
      </c>
      <c r="B6" s="142" t="s">
        <v>291</v>
      </c>
      <c r="C6" s="163" t="s">
        <v>80</v>
      </c>
      <c r="D6" s="144" t="s">
        <v>293</v>
      </c>
      <c r="E6" s="145" t="s">
        <v>298</v>
      </c>
      <c r="F6" s="145" t="s">
        <v>299</v>
      </c>
      <c r="G6" s="145" t="s">
        <v>300</v>
      </c>
      <c r="H6" s="145" t="s">
        <v>301</v>
      </c>
      <c r="I6" s="99" t="str">
        <f>INDEX(KOV_supluskoht!A:B,MATCH(C6,KOV_supluskoht!B:B,0),1)</f>
        <v>Tallinna linn</v>
      </c>
    </row>
    <row r="7" spans="1:9">
      <c r="A7" s="137">
        <v>3</v>
      </c>
      <c r="B7" s="138" t="s">
        <v>291</v>
      </c>
      <c r="C7" s="138" t="s">
        <v>302</v>
      </c>
      <c r="D7" s="146" t="s">
        <v>303</v>
      </c>
      <c r="E7" s="140" t="s">
        <v>304</v>
      </c>
      <c r="F7" s="140" t="s">
        <v>305</v>
      </c>
      <c r="G7" s="140" t="s">
        <v>306</v>
      </c>
      <c r="H7" s="140" t="s">
        <v>307</v>
      </c>
      <c r="I7" s="99" t="str">
        <f>INDEX(KOV_supluskoht!A:B,MATCH(C7,KOV_supluskoht!B:B,0),1)</f>
        <v>Tallinna linn</v>
      </c>
    </row>
    <row r="8" spans="1:9">
      <c r="A8" s="137">
        <v>4</v>
      </c>
      <c r="B8" s="142" t="s">
        <v>291</v>
      </c>
      <c r="C8" s="143" t="s">
        <v>9</v>
      </c>
      <c r="D8" s="147" t="s">
        <v>303</v>
      </c>
      <c r="E8" s="145" t="s">
        <v>308</v>
      </c>
      <c r="F8" s="145" t="s">
        <v>309</v>
      </c>
      <c r="G8" s="145" t="s">
        <v>310</v>
      </c>
      <c r="H8" s="145" t="s">
        <v>311</v>
      </c>
      <c r="I8" s="99" t="str">
        <f>INDEX(KOV_supluskoht!A:B,MATCH(C8,KOV_supluskoht!B:B,0),1)</f>
        <v>Tallinna linn</v>
      </c>
    </row>
    <row r="9" spans="1:9">
      <c r="A9" s="137">
        <v>5</v>
      </c>
      <c r="B9" s="138" t="s">
        <v>291</v>
      </c>
      <c r="C9" s="138" t="s">
        <v>312</v>
      </c>
      <c r="D9" s="139" t="s">
        <v>293</v>
      </c>
      <c r="E9" s="140" t="s">
        <v>313</v>
      </c>
      <c r="F9" s="140" t="s">
        <v>314</v>
      </c>
      <c r="G9" s="140" t="s">
        <v>315</v>
      </c>
      <c r="H9" s="140" t="s">
        <v>316</v>
      </c>
      <c r="I9" s="99" t="str">
        <f>INDEX(KOV_supluskoht!A:B,MATCH(C9,KOV_supluskoht!B:B,0),1)</f>
        <v>Tallinna linn</v>
      </c>
    </row>
    <row r="10" spans="1:9">
      <c r="A10" s="137">
        <v>6</v>
      </c>
      <c r="B10" s="138" t="s">
        <v>291</v>
      </c>
      <c r="C10" s="138" t="s">
        <v>317</v>
      </c>
      <c r="D10" s="139" t="s">
        <v>293</v>
      </c>
      <c r="E10" s="140" t="s">
        <v>318</v>
      </c>
      <c r="F10" s="140" t="s">
        <v>319</v>
      </c>
      <c r="G10" s="140" t="s">
        <v>320</v>
      </c>
      <c r="H10" s="140" t="s">
        <v>321</v>
      </c>
      <c r="I10" s="99" t="str">
        <f>INDEX(KOV_supluskoht!A:B,MATCH(C10,KOV_supluskoht!B:B,0),1)</f>
        <v>Tallinna linn</v>
      </c>
    </row>
    <row r="11" spans="1:9">
      <c r="A11" s="137">
        <v>7</v>
      </c>
      <c r="B11" s="142" t="s">
        <v>291</v>
      </c>
      <c r="C11" s="138" t="s">
        <v>322</v>
      </c>
      <c r="D11" s="147" t="s">
        <v>303</v>
      </c>
      <c r="E11" s="145" t="s">
        <v>323</v>
      </c>
      <c r="F11" s="145" t="s">
        <v>324</v>
      </c>
      <c r="G11" s="145" t="s">
        <v>325</v>
      </c>
      <c r="H11" s="145" t="s">
        <v>326</v>
      </c>
      <c r="I11" s="99" t="str">
        <f>INDEX(KOV_supluskoht!A:B,MATCH(C11,KOV_supluskoht!B:B,0),1)</f>
        <v>Harku vald</v>
      </c>
    </row>
    <row r="12" spans="1:9">
      <c r="A12" s="137">
        <v>8</v>
      </c>
      <c r="B12" s="138" t="s">
        <v>327</v>
      </c>
      <c r="C12" s="138" t="s">
        <v>328</v>
      </c>
      <c r="D12" s="139" t="s">
        <v>293</v>
      </c>
      <c r="E12" s="140" t="s">
        <v>329</v>
      </c>
      <c r="F12" s="140" t="s">
        <v>330</v>
      </c>
      <c r="G12" s="140" t="s">
        <v>331</v>
      </c>
      <c r="H12" s="140" t="s">
        <v>332</v>
      </c>
      <c r="I12" s="99" t="str">
        <f>INDEX(KOV_supluskoht!A:B,MATCH(C12,KOV_supluskoht!B:B,0),1)</f>
        <v>Hiiumaa vald</v>
      </c>
    </row>
    <row r="13" spans="1:9">
      <c r="A13" s="137">
        <v>9</v>
      </c>
      <c r="B13" s="138" t="s">
        <v>327</v>
      </c>
      <c r="C13" s="138" t="s">
        <v>333</v>
      </c>
      <c r="D13" s="146" t="s">
        <v>303</v>
      </c>
      <c r="E13" s="140" t="s">
        <v>334</v>
      </c>
      <c r="F13" s="140" t="s">
        <v>335</v>
      </c>
      <c r="G13" s="140" t="s">
        <v>336</v>
      </c>
      <c r="H13" s="140" t="s">
        <v>337</v>
      </c>
      <c r="I13" s="99" t="str">
        <f>INDEX(KOV_supluskoht!A:B,MATCH(C13,KOV_supluskoht!B:B,0),1)</f>
        <v>Hiiumaa vald</v>
      </c>
    </row>
    <row r="14" spans="1:9" ht="29">
      <c r="A14" s="143" t="s">
        <v>338</v>
      </c>
      <c r="B14" s="142" t="s">
        <v>327</v>
      </c>
      <c r="C14" s="142" t="s">
        <v>339</v>
      </c>
      <c r="D14" s="144" t="s">
        <v>293</v>
      </c>
      <c r="E14" s="145" t="s">
        <v>340</v>
      </c>
      <c r="F14" s="145" t="s">
        <v>341</v>
      </c>
      <c r="G14" s="145" t="s">
        <v>342</v>
      </c>
      <c r="H14" s="145" t="s">
        <v>343</v>
      </c>
      <c r="I14" s="99" t="str">
        <f>INDEX(KOV_supluskoht!A:B,MATCH(C14,KOV_supluskoht!B:B,0),1)</f>
        <v>Hiiumaa vald</v>
      </c>
    </row>
    <row r="15" spans="1:9" ht="29">
      <c r="A15" s="143" t="s">
        <v>344</v>
      </c>
      <c r="B15" s="142" t="s">
        <v>327</v>
      </c>
      <c r="C15" s="142" t="s">
        <v>345</v>
      </c>
      <c r="D15" s="144" t="s">
        <v>293</v>
      </c>
      <c r="E15" s="145" t="s">
        <v>346</v>
      </c>
      <c r="F15" s="145" t="s">
        <v>347</v>
      </c>
      <c r="G15" s="145" t="s">
        <v>348</v>
      </c>
      <c r="H15" s="145" t="s">
        <v>349</v>
      </c>
      <c r="I15" s="99" t="str">
        <f>INDEX(KOV_supluskoht!A:B,MATCH(C15,KOV_supluskoht!B:B,0),1)</f>
        <v>Hiiumaa vald</v>
      </c>
    </row>
    <row r="16" spans="1:9" ht="29">
      <c r="A16" s="143" t="s">
        <v>350</v>
      </c>
      <c r="B16" s="142" t="s">
        <v>327</v>
      </c>
      <c r="C16" s="142" t="s">
        <v>351</v>
      </c>
      <c r="D16" s="144" t="s">
        <v>293</v>
      </c>
      <c r="E16" s="145" t="s">
        <v>352</v>
      </c>
      <c r="F16" s="145" t="s">
        <v>353</v>
      </c>
      <c r="G16" s="145" t="s">
        <v>354</v>
      </c>
      <c r="H16" s="145" t="s">
        <v>355</v>
      </c>
      <c r="I16" s="99" t="str">
        <f>INDEX(KOV_supluskoht!A:B,MATCH(C16,KOV_supluskoht!B:B,0),1)</f>
        <v>Hiiumaa vald</v>
      </c>
    </row>
    <row r="17" spans="1:9" ht="29">
      <c r="A17" s="143" t="s">
        <v>356</v>
      </c>
      <c r="B17" s="143" t="s">
        <v>357</v>
      </c>
      <c r="C17" s="142" t="s">
        <v>358</v>
      </c>
      <c r="D17" s="144" t="s">
        <v>293</v>
      </c>
      <c r="E17" s="145" t="s">
        <v>359</v>
      </c>
      <c r="F17" s="145" t="s">
        <v>360</v>
      </c>
      <c r="G17" s="145" t="s">
        <v>361</v>
      </c>
      <c r="H17" s="145" t="s">
        <v>362</v>
      </c>
      <c r="I17" s="99" t="str">
        <f>INDEX(KOV_supluskoht!A:B,MATCH(C17,KOV_supluskoht!B:B,0),1)</f>
        <v>Alutaguse vald</v>
      </c>
    </row>
    <row r="18" spans="1:9" ht="43.5">
      <c r="A18" s="148" t="s">
        <v>363</v>
      </c>
      <c r="B18" s="138" t="s">
        <v>364</v>
      </c>
      <c r="C18" s="149" t="s">
        <v>365</v>
      </c>
      <c r="D18" s="140" t="s">
        <v>366</v>
      </c>
      <c r="E18" s="143"/>
      <c r="F18" s="143"/>
      <c r="G18" s="143"/>
      <c r="H18" s="143"/>
      <c r="I18" s="99" t="str">
        <f>INDEX(KOV_supluskoht!A:B,MATCH(C18,KOV_supluskoht!B:B,0),1)</f>
        <v>Lüganuse vald</v>
      </c>
    </row>
    <row r="19" spans="1:9" ht="29">
      <c r="A19" s="143" t="s">
        <v>367</v>
      </c>
      <c r="B19" s="143" t="s">
        <v>357</v>
      </c>
      <c r="C19" s="143" t="s">
        <v>25</v>
      </c>
      <c r="D19" s="147" t="s">
        <v>303</v>
      </c>
      <c r="E19" s="145" t="s">
        <v>368</v>
      </c>
      <c r="F19" s="145" t="s">
        <v>369</v>
      </c>
      <c r="G19" s="145" t="s">
        <v>370</v>
      </c>
      <c r="H19" s="145" t="s">
        <v>371</v>
      </c>
      <c r="I19" s="99" t="str">
        <f>INDEX(KOV_supluskoht!A:B,MATCH(C19,KOV_supluskoht!B:B,0),1)</f>
        <v>Narva linn</v>
      </c>
    </row>
    <row r="20" spans="1:9" ht="29">
      <c r="A20" s="143" t="s">
        <v>372</v>
      </c>
      <c r="B20" s="138" t="s">
        <v>364</v>
      </c>
      <c r="C20" s="138" t="s">
        <v>373</v>
      </c>
      <c r="D20" s="147" t="s">
        <v>303</v>
      </c>
      <c r="E20" s="145" t="s">
        <v>374</v>
      </c>
      <c r="F20" s="145" t="s">
        <v>375</v>
      </c>
      <c r="G20" s="145" t="s">
        <v>376</v>
      </c>
      <c r="H20" s="145" t="s">
        <v>377</v>
      </c>
      <c r="I20" s="99" t="str">
        <f>INDEX(KOV_supluskoht!A:B,MATCH(C20,KOV_supluskoht!B:B,0),1)</f>
        <v>Narva-Jõesuu linn</v>
      </c>
    </row>
    <row r="21" spans="1:9" ht="29">
      <c r="A21" s="143" t="s">
        <v>378</v>
      </c>
      <c r="B21" s="143" t="s">
        <v>357</v>
      </c>
      <c r="C21" s="142" t="s">
        <v>260</v>
      </c>
      <c r="D21" s="150" t="s">
        <v>379</v>
      </c>
      <c r="E21" s="145" t="s">
        <v>380</v>
      </c>
      <c r="F21" s="145" t="s">
        <v>381</v>
      </c>
      <c r="G21" s="145" t="s">
        <v>382</v>
      </c>
      <c r="H21" s="145" t="s">
        <v>383</v>
      </c>
      <c r="I21" s="99" t="str">
        <f>INDEX(KOV_supluskoht!A:B,MATCH(C21,KOV_supluskoht!B:B,0),1)</f>
        <v>Sillamäe linn</v>
      </c>
    </row>
    <row r="22" spans="1:9" ht="29">
      <c r="A22" s="143" t="s">
        <v>384</v>
      </c>
      <c r="B22" s="138" t="s">
        <v>364</v>
      </c>
      <c r="C22" s="142" t="s">
        <v>385</v>
      </c>
      <c r="D22" s="147" t="s">
        <v>303</v>
      </c>
      <c r="E22" s="145" t="s">
        <v>386</v>
      </c>
      <c r="F22" s="145" t="s">
        <v>387</v>
      </c>
      <c r="G22" s="145" t="s">
        <v>388</v>
      </c>
      <c r="H22" s="145" t="s">
        <v>389</v>
      </c>
      <c r="I22" s="99" t="str">
        <f>INDEX(KOV_supluskoht!A:B,MATCH(C22,KOV_supluskoht!B:B,0),1)</f>
        <v>Toila vald</v>
      </c>
    </row>
    <row r="23" spans="1:9" ht="29">
      <c r="A23" s="143" t="s">
        <v>390</v>
      </c>
      <c r="B23" s="143" t="s">
        <v>391</v>
      </c>
      <c r="C23" s="142" t="s">
        <v>392</v>
      </c>
      <c r="D23" s="144" t="s">
        <v>293</v>
      </c>
      <c r="E23" s="145" t="s">
        <v>393</v>
      </c>
      <c r="F23" s="145" t="s">
        <v>394</v>
      </c>
      <c r="G23" s="145" t="s">
        <v>395</v>
      </c>
      <c r="H23" s="145" t="s">
        <v>396</v>
      </c>
      <c r="I23" s="99" t="str">
        <f>INDEX(KOV_supluskoht!A:B,MATCH(C23,KOV_supluskoht!B:B,0),1)</f>
        <v>Jõgeva vald</v>
      </c>
    </row>
    <row r="24" spans="1:9" ht="60" customHeight="1">
      <c r="A24" s="143" t="s">
        <v>397</v>
      </c>
      <c r="B24" s="142" t="s">
        <v>398</v>
      </c>
      <c r="C24" s="143" t="s">
        <v>93</v>
      </c>
      <c r="D24" s="144" t="s">
        <v>293</v>
      </c>
      <c r="E24" s="145" t="s">
        <v>399</v>
      </c>
      <c r="F24" s="145" t="s">
        <v>400</v>
      </c>
      <c r="G24" s="145" t="s">
        <v>401</v>
      </c>
      <c r="H24" s="145" t="s">
        <v>402</v>
      </c>
      <c r="I24" s="99" t="str">
        <f>INDEX(KOV_supluskoht!A:B,MATCH(C24,KOV_supluskoht!B:B,0),1)</f>
        <v>Järva vald</v>
      </c>
    </row>
    <row r="25" spans="1:9" ht="29">
      <c r="A25" s="143" t="s">
        <v>403</v>
      </c>
      <c r="B25" s="142" t="s">
        <v>398</v>
      </c>
      <c r="C25" s="138" t="s">
        <v>94</v>
      </c>
      <c r="D25" s="144" t="s">
        <v>293</v>
      </c>
      <c r="E25" s="145" t="s">
        <v>404</v>
      </c>
      <c r="F25" s="145" t="s">
        <v>405</v>
      </c>
      <c r="G25" s="145" t="s">
        <v>406</v>
      </c>
      <c r="H25" s="145" t="s">
        <v>407</v>
      </c>
      <c r="I25" s="99" t="str">
        <f>INDEX(KOV_supluskoht!A:B,MATCH(C25,KOV_supluskoht!B:B,0),1)</f>
        <v>Paide linn</v>
      </c>
    </row>
    <row r="26" spans="1:9" ht="29">
      <c r="A26" s="143" t="s">
        <v>408</v>
      </c>
      <c r="B26" s="142" t="s">
        <v>398</v>
      </c>
      <c r="C26" s="143" t="s">
        <v>91</v>
      </c>
      <c r="D26" s="147" t="s">
        <v>303</v>
      </c>
      <c r="E26" s="145" t="s">
        <v>409</v>
      </c>
      <c r="F26" s="145" t="s">
        <v>410</v>
      </c>
      <c r="G26" s="145" t="s">
        <v>411</v>
      </c>
      <c r="H26" s="145" t="s">
        <v>412</v>
      </c>
      <c r="I26" s="99" t="str">
        <f>INDEX(KOV_supluskoht!A:B,MATCH(C26,KOV_supluskoht!B:B,0),1)</f>
        <v>Paide linn</v>
      </c>
    </row>
    <row r="27" spans="1:9" ht="29">
      <c r="A27" s="143" t="s">
        <v>413</v>
      </c>
      <c r="B27" s="142" t="s">
        <v>398</v>
      </c>
      <c r="C27" s="143" t="s">
        <v>95</v>
      </c>
      <c r="D27" s="144" t="s">
        <v>293</v>
      </c>
      <c r="E27" s="145" t="s">
        <v>414</v>
      </c>
      <c r="F27" s="145" t="s">
        <v>415</v>
      </c>
      <c r="G27" s="145" t="s">
        <v>416</v>
      </c>
      <c r="H27" s="145" t="s">
        <v>417</v>
      </c>
      <c r="I27" s="99" t="str">
        <f>INDEX(KOV_supluskoht!A:B,MATCH(C27,KOV_supluskoht!B:B,0),1)</f>
        <v>Järva vald</v>
      </c>
    </row>
    <row r="28" spans="1:9" ht="29">
      <c r="A28" s="143" t="s">
        <v>418</v>
      </c>
      <c r="B28" s="142" t="s">
        <v>398</v>
      </c>
      <c r="C28" s="138" t="s">
        <v>419</v>
      </c>
      <c r="D28" s="144" t="s">
        <v>293</v>
      </c>
      <c r="E28" s="145" t="s">
        <v>420</v>
      </c>
      <c r="F28" s="145" t="s">
        <v>421</v>
      </c>
      <c r="G28" s="145" t="s">
        <v>422</v>
      </c>
      <c r="H28" s="145" t="s">
        <v>423</v>
      </c>
      <c r="I28" s="99" t="str">
        <f>INDEX(KOV_supluskoht!A:B,MATCH(C28,KOV_supluskoht!B:B,0),1)</f>
        <v>Paide linn</v>
      </c>
    </row>
    <row r="29" spans="1:9" ht="60" customHeight="1">
      <c r="A29" s="143" t="s">
        <v>424</v>
      </c>
      <c r="B29" s="142" t="s">
        <v>398</v>
      </c>
      <c r="C29" s="143" t="s">
        <v>90</v>
      </c>
      <c r="D29" s="147" t="s">
        <v>303</v>
      </c>
      <c r="E29" s="145" t="s">
        <v>425</v>
      </c>
      <c r="F29" s="145" t="s">
        <v>426</v>
      </c>
      <c r="G29" s="145" t="s">
        <v>427</v>
      </c>
      <c r="H29" s="145" t="s">
        <v>428</v>
      </c>
      <c r="I29" s="99" t="str">
        <f>INDEX(KOV_supluskoht!A:B,MATCH(C29,KOV_supluskoht!B:B,0),1)</f>
        <v>Türi vald</v>
      </c>
    </row>
    <row r="30" spans="1:9" ht="29">
      <c r="A30" s="151" t="s">
        <v>429</v>
      </c>
      <c r="B30" s="152" t="s">
        <v>398</v>
      </c>
      <c r="C30" s="152" t="s">
        <v>430</v>
      </c>
      <c r="D30" s="153" t="s">
        <v>293</v>
      </c>
      <c r="E30" s="154" t="s">
        <v>431</v>
      </c>
      <c r="F30" s="155" t="s">
        <v>432</v>
      </c>
      <c r="G30" s="154" t="s">
        <v>433</v>
      </c>
      <c r="H30" s="154" t="s">
        <v>434</v>
      </c>
      <c r="I30" s="99" t="str">
        <f>INDEX(KOV_supluskoht!A:B,MATCH(C30,KOV_supluskoht!B:B,0),1)</f>
        <v>Järva vald</v>
      </c>
    </row>
    <row r="31" spans="1:9" ht="29">
      <c r="A31" s="143" t="s">
        <v>435</v>
      </c>
      <c r="B31" s="142" t="s">
        <v>436</v>
      </c>
      <c r="C31" s="142" t="s">
        <v>437</v>
      </c>
      <c r="D31" s="144" t="s">
        <v>293</v>
      </c>
      <c r="E31" s="145" t="s">
        <v>438</v>
      </c>
      <c r="F31" s="156" t="s">
        <v>439</v>
      </c>
      <c r="G31" s="145" t="s">
        <v>440</v>
      </c>
      <c r="H31" s="145" t="s">
        <v>441</v>
      </c>
      <c r="I31" s="99" t="str">
        <f>INDEX(KOV_supluskoht!A:B,MATCH(C31,KOV_supluskoht!B:B,0),1)</f>
        <v>Haapsalu linn</v>
      </c>
    </row>
    <row r="32" spans="1:9" ht="29">
      <c r="A32" s="143" t="s">
        <v>442</v>
      </c>
      <c r="B32" s="142" t="s">
        <v>436</v>
      </c>
      <c r="C32" s="142" t="s">
        <v>443</v>
      </c>
      <c r="D32" s="147" t="s">
        <v>303</v>
      </c>
      <c r="E32" s="145" t="s">
        <v>444</v>
      </c>
      <c r="F32" s="156" t="s">
        <v>445</v>
      </c>
      <c r="G32" s="145" t="s">
        <v>446</v>
      </c>
      <c r="H32" s="145" t="s">
        <v>447</v>
      </c>
      <c r="I32" s="99" t="str">
        <f>INDEX(KOV_supluskoht!A:B,MATCH(C32,KOV_supluskoht!B:B,0),1)</f>
        <v>Lääne-Nigula vald</v>
      </c>
    </row>
    <row r="33" spans="1:9" ht="29">
      <c r="A33" s="143" t="s">
        <v>448</v>
      </c>
      <c r="B33" s="142" t="s">
        <v>436</v>
      </c>
      <c r="C33" s="142" t="s">
        <v>449</v>
      </c>
      <c r="D33" s="144" t="s">
        <v>293</v>
      </c>
      <c r="E33" s="145" t="s">
        <v>450</v>
      </c>
      <c r="F33" s="156" t="s">
        <v>451</v>
      </c>
      <c r="G33" s="145" t="s">
        <v>452</v>
      </c>
      <c r="H33" s="145" t="s">
        <v>453</v>
      </c>
      <c r="I33" s="99" t="str">
        <f>INDEX(KOV_supluskoht!A:B,MATCH(C33,KOV_supluskoht!B:B,0),1)</f>
        <v>Haapsalu linn</v>
      </c>
    </row>
    <row r="34" spans="1:9" ht="29">
      <c r="A34" s="143" t="s">
        <v>454</v>
      </c>
      <c r="B34" s="138" t="s">
        <v>455</v>
      </c>
      <c r="C34" s="142" t="s">
        <v>456</v>
      </c>
      <c r="D34" s="144" t="s">
        <v>293</v>
      </c>
      <c r="E34" s="145" t="s">
        <v>457</v>
      </c>
      <c r="F34" s="156" t="s">
        <v>458</v>
      </c>
      <c r="G34" s="145" t="s">
        <v>459</v>
      </c>
      <c r="H34" s="145" t="s">
        <v>460</v>
      </c>
      <c r="I34" s="99" t="str">
        <f>INDEX(KOV_supluskoht!A:B,MATCH(C34,KOV_supluskoht!B:B,0),1)</f>
        <v>Viru-Nigula vald</v>
      </c>
    </row>
    <row r="35" spans="1:9" ht="29">
      <c r="A35" s="143" t="s">
        <v>461</v>
      </c>
      <c r="B35" s="138" t="s">
        <v>455</v>
      </c>
      <c r="C35" s="142" t="s">
        <v>462</v>
      </c>
      <c r="D35" s="144" t="s">
        <v>293</v>
      </c>
      <c r="E35" s="145" t="s">
        <v>463</v>
      </c>
      <c r="F35" s="156" t="s">
        <v>464</v>
      </c>
      <c r="G35" s="145" t="s">
        <v>465</v>
      </c>
      <c r="H35" s="145" t="s">
        <v>466</v>
      </c>
      <c r="I35" s="99" t="str">
        <f>INDEX(KOV_supluskoht!A:B,MATCH(C35,KOV_supluskoht!B:B,0),1)</f>
        <v>Haljala vald</v>
      </c>
    </row>
    <row r="36" spans="1:9" ht="58">
      <c r="A36" s="148" t="s">
        <v>467</v>
      </c>
      <c r="B36" s="149" t="s">
        <v>468</v>
      </c>
      <c r="C36" s="149" t="s">
        <v>469</v>
      </c>
      <c r="D36" s="157" t="s">
        <v>470</v>
      </c>
      <c r="E36" s="143"/>
      <c r="F36" s="143"/>
      <c r="G36" s="143"/>
      <c r="H36" s="143"/>
      <c r="I36" s="99" t="str">
        <f>INDEX(KOV_supluskoht!A:B,MATCH(C36,KOV_supluskoht!B:B,0),1)</f>
        <v>Põlva vald</v>
      </c>
    </row>
    <row r="37" spans="1:9" ht="29">
      <c r="A37" s="143" t="s">
        <v>471</v>
      </c>
      <c r="B37" s="142" t="s">
        <v>472</v>
      </c>
      <c r="C37" s="142" t="s">
        <v>473</v>
      </c>
      <c r="D37" s="147" t="s">
        <v>303</v>
      </c>
      <c r="E37" s="145" t="s">
        <v>474</v>
      </c>
      <c r="F37" s="156" t="s">
        <v>475</v>
      </c>
      <c r="G37" s="145" t="s">
        <v>476</v>
      </c>
      <c r="H37" s="145" t="s">
        <v>477</v>
      </c>
      <c r="I37" s="99" t="str">
        <f>INDEX(KOV_supluskoht!A:B,MATCH(C37,KOV_supluskoht!B:B,0),1)</f>
        <v>Häädemeeste vald</v>
      </c>
    </row>
    <row r="38" spans="1:9" ht="29">
      <c r="A38" s="143" t="s">
        <v>478</v>
      </c>
      <c r="B38" s="142" t="s">
        <v>472</v>
      </c>
      <c r="C38" s="142" t="s">
        <v>479</v>
      </c>
      <c r="D38" s="150" t="s">
        <v>379</v>
      </c>
      <c r="E38" s="145" t="s">
        <v>480</v>
      </c>
      <c r="F38" s="156" t="s">
        <v>481</v>
      </c>
      <c r="G38" s="145" t="s">
        <v>482</v>
      </c>
      <c r="H38" s="145" t="s">
        <v>483</v>
      </c>
      <c r="I38" s="99" t="str">
        <f>INDEX(KOV_supluskoht!A:B,MATCH(C38,KOV_supluskoht!B:B,0),1)</f>
        <v>Pärnu linn</v>
      </c>
    </row>
    <row r="39" spans="1:9" ht="29">
      <c r="A39" s="143" t="s">
        <v>484</v>
      </c>
      <c r="B39" s="142" t="s">
        <v>472</v>
      </c>
      <c r="C39" s="142" t="s">
        <v>485</v>
      </c>
      <c r="D39" s="147" t="s">
        <v>303</v>
      </c>
      <c r="E39" s="145" t="s">
        <v>486</v>
      </c>
      <c r="F39" s="156" t="s">
        <v>487</v>
      </c>
      <c r="G39" s="145" t="s">
        <v>488</v>
      </c>
      <c r="H39" s="145" t="s">
        <v>489</v>
      </c>
      <c r="I39" s="99" t="str">
        <f>INDEX(KOV_supluskoht!A:B,MATCH(C39,KOV_supluskoht!B:B,0),1)</f>
        <v>Pärnu linn</v>
      </c>
    </row>
    <row r="40" spans="1:9" ht="29">
      <c r="A40" s="143" t="s">
        <v>490</v>
      </c>
      <c r="B40" s="142" t="s">
        <v>472</v>
      </c>
      <c r="C40" s="142" t="s">
        <v>491</v>
      </c>
      <c r="D40" s="150" t="s">
        <v>379</v>
      </c>
      <c r="E40" s="145" t="s">
        <v>492</v>
      </c>
      <c r="F40" s="156" t="s">
        <v>493</v>
      </c>
      <c r="G40" s="145" t="s">
        <v>494</v>
      </c>
      <c r="H40" s="145" t="s">
        <v>495</v>
      </c>
      <c r="I40" s="99" t="str">
        <f>INDEX(KOV_supluskoht!A:B,MATCH(C40,KOV_supluskoht!B:B,0),1)</f>
        <v>Pärnu linn</v>
      </c>
    </row>
    <row r="41" spans="1:9" ht="29">
      <c r="A41" s="143" t="s">
        <v>496</v>
      </c>
      <c r="B41" s="142" t="s">
        <v>497</v>
      </c>
      <c r="C41" s="142" t="s">
        <v>498</v>
      </c>
      <c r="D41" s="144" t="s">
        <v>293</v>
      </c>
      <c r="E41" s="145" t="s">
        <v>499</v>
      </c>
      <c r="F41" s="156" t="s">
        <v>500</v>
      </c>
      <c r="G41" s="145" t="s">
        <v>501</v>
      </c>
      <c r="H41" s="145" t="s">
        <v>502</v>
      </c>
      <c r="I41" s="99" t="str">
        <f>INDEX(KOV_supluskoht!A:B,MATCH(C41,KOV_supluskoht!B:B,0),1)</f>
        <v>Saaremaa vald</v>
      </c>
    </row>
    <row r="42" spans="1:9" ht="72.5">
      <c r="A42" s="148" t="s">
        <v>503</v>
      </c>
      <c r="B42" s="149" t="s">
        <v>497</v>
      </c>
      <c r="C42" s="149" t="s">
        <v>504</v>
      </c>
      <c r="D42" s="158" t="s">
        <v>505</v>
      </c>
      <c r="E42" s="159" t="s">
        <v>506</v>
      </c>
      <c r="F42" s="160" t="s">
        <v>507</v>
      </c>
      <c r="G42" s="159" t="s">
        <v>508</v>
      </c>
      <c r="H42" s="159" t="s">
        <v>509</v>
      </c>
      <c r="I42" s="99" t="str">
        <f>INDEX(KOV_supluskoht!A:B,MATCH(C42,KOV_supluskoht!B:B,0),1)</f>
        <v>Saaremaa vald</v>
      </c>
    </row>
    <row r="43" spans="1:9" ht="29">
      <c r="A43" s="143" t="s">
        <v>510</v>
      </c>
      <c r="B43" s="142" t="s">
        <v>511</v>
      </c>
      <c r="C43" s="142" t="s">
        <v>512</v>
      </c>
      <c r="D43" s="147" t="s">
        <v>303</v>
      </c>
      <c r="E43" s="145" t="s">
        <v>513</v>
      </c>
      <c r="F43" s="156" t="s">
        <v>514</v>
      </c>
      <c r="G43" s="145" t="s">
        <v>515</v>
      </c>
      <c r="H43" s="145" t="s">
        <v>516</v>
      </c>
      <c r="I43" s="99" t="str">
        <f>INDEX(KOV_supluskoht!A:B,MATCH(C43,KOV_supluskoht!B:B,0),1)</f>
        <v>Tartu linn</v>
      </c>
    </row>
    <row r="44" spans="1:9" ht="45" customHeight="1">
      <c r="A44" s="143" t="s">
        <v>517</v>
      </c>
      <c r="B44" s="142" t="s">
        <v>511</v>
      </c>
      <c r="C44" s="143" t="s">
        <v>110</v>
      </c>
      <c r="D44" s="144" t="s">
        <v>293</v>
      </c>
      <c r="E44" s="145" t="s">
        <v>518</v>
      </c>
      <c r="F44" s="156" t="s">
        <v>519</v>
      </c>
      <c r="G44" s="145" t="s">
        <v>520</v>
      </c>
      <c r="H44" s="145" t="s">
        <v>521</v>
      </c>
      <c r="I44" s="99" t="str">
        <f>INDEX(KOV_supluskoht!A:B,MATCH(C44,KOV_supluskoht!B:B,0),1)</f>
        <v>Tartu linn</v>
      </c>
    </row>
    <row r="45" spans="1:9" ht="29">
      <c r="A45" s="143" t="s">
        <v>522</v>
      </c>
      <c r="B45" s="142" t="s">
        <v>511</v>
      </c>
      <c r="C45" s="138" t="s">
        <v>523</v>
      </c>
      <c r="D45" s="144" t="s">
        <v>293</v>
      </c>
      <c r="E45" s="145" t="s">
        <v>524</v>
      </c>
      <c r="F45" s="156" t="s">
        <v>525</v>
      </c>
      <c r="G45" s="145" t="s">
        <v>526</v>
      </c>
      <c r="H45" s="145" t="s">
        <v>527</v>
      </c>
      <c r="I45" s="99" t="str">
        <f>INDEX(KOV_supluskoht!A:B,MATCH(C45,KOV_supluskoht!B:B,0),1)</f>
        <v>Tartu linn</v>
      </c>
    </row>
    <row r="46" spans="1:9" ht="60" customHeight="1">
      <c r="A46" s="143" t="s">
        <v>528</v>
      </c>
      <c r="B46" s="142" t="s">
        <v>511</v>
      </c>
      <c r="C46" s="143" t="s">
        <v>108</v>
      </c>
      <c r="D46" s="144" t="s">
        <v>293</v>
      </c>
      <c r="E46" s="145" t="s">
        <v>529</v>
      </c>
      <c r="F46" s="156" t="s">
        <v>530</v>
      </c>
      <c r="G46" s="145" t="s">
        <v>531</v>
      </c>
      <c r="H46" s="145" t="s">
        <v>532</v>
      </c>
      <c r="I46" s="99" t="str">
        <f>INDEX(KOV_supluskoht!A:B,MATCH(C46,KOV_supluskoht!B:B,0),1)</f>
        <v>Nõo vald</v>
      </c>
    </row>
    <row r="47" spans="1:9" ht="29">
      <c r="A47" s="143" t="s">
        <v>533</v>
      </c>
      <c r="B47" s="142" t="s">
        <v>511</v>
      </c>
      <c r="C47" s="143" t="s">
        <v>253</v>
      </c>
      <c r="D47" s="144" t="s">
        <v>293</v>
      </c>
      <c r="E47" s="145" t="s">
        <v>534</v>
      </c>
      <c r="F47" s="156" t="s">
        <v>535</v>
      </c>
      <c r="G47" s="145" t="s">
        <v>536</v>
      </c>
      <c r="H47" s="145" t="s">
        <v>537</v>
      </c>
      <c r="I47" s="99" t="str">
        <f>INDEX(KOV_supluskoht!A:B,MATCH(C47,KOV_supluskoht!B:B,0),1)</f>
        <v>Tartu vald</v>
      </c>
    </row>
    <row r="48" spans="1:9" ht="29">
      <c r="A48" s="148" t="s">
        <v>538</v>
      </c>
      <c r="B48" s="149" t="s">
        <v>511</v>
      </c>
      <c r="C48" s="138" t="s">
        <v>539</v>
      </c>
      <c r="D48" s="161" t="s">
        <v>293</v>
      </c>
      <c r="E48" s="159" t="s">
        <v>540</v>
      </c>
      <c r="F48" s="160" t="s">
        <v>541</v>
      </c>
      <c r="G48" s="159" t="s">
        <v>542</v>
      </c>
      <c r="H48" s="159" t="s">
        <v>543</v>
      </c>
      <c r="I48" s="99" t="str">
        <f>INDEX(KOV_supluskoht!A:B,MATCH(C48,KOV_supluskoht!B:B,0),1)</f>
        <v>Tartu vald</v>
      </c>
    </row>
    <row r="49" spans="1:9" ht="29">
      <c r="A49" s="143" t="s">
        <v>544</v>
      </c>
      <c r="B49" s="142" t="s">
        <v>511</v>
      </c>
      <c r="C49" s="142" t="s">
        <v>545</v>
      </c>
      <c r="D49" s="144" t="s">
        <v>293</v>
      </c>
      <c r="E49" s="145" t="s">
        <v>546</v>
      </c>
      <c r="F49" s="156" t="s">
        <v>547</v>
      </c>
      <c r="G49" s="145" t="s">
        <v>548</v>
      </c>
      <c r="H49" s="145" t="s">
        <v>549</v>
      </c>
      <c r="I49" s="99" t="str">
        <f>INDEX(KOV_supluskoht!A:B,MATCH(C49,KOV_supluskoht!B:B,0),1)</f>
        <v>Elva vald</v>
      </c>
    </row>
    <row r="50" spans="1:9" ht="42">
      <c r="A50" s="143" t="s">
        <v>550</v>
      </c>
      <c r="B50" s="149" t="s">
        <v>551</v>
      </c>
      <c r="C50" s="142" t="s">
        <v>552</v>
      </c>
      <c r="D50" s="162" t="s">
        <v>553</v>
      </c>
      <c r="E50" s="143"/>
      <c r="F50" s="143"/>
      <c r="G50" s="143"/>
      <c r="H50" s="143"/>
      <c r="I50" s="99" t="str">
        <f>INDEX(KOV_supluskoht!A:B,MATCH(C50,KOV_supluskoht!B:B,0),1)</f>
        <v>Valga vald</v>
      </c>
    </row>
    <row r="51" spans="1:9" ht="29">
      <c r="A51" s="143" t="s">
        <v>554</v>
      </c>
      <c r="B51" s="142" t="s">
        <v>551</v>
      </c>
      <c r="C51" s="143" t="s">
        <v>69</v>
      </c>
      <c r="D51" s="144" t="s">
        <v>293</v>
      </c>
      <c r="E51" s="145" t="s">
        <v>555</v>
      </c>
      <c r="F51" s="145" t="s">
        <v>556</v>
      </c>
      <c r="G51" s="145" t="s">
        <v>557</v>
      </c>
      <c r="H51" s="145" t="s">
        <v>558</v>
      </c>
      <c r="I51" s="99" t="str">
        <f>INDEX(KOV_supluskoht!A:B,MATCH(C51,KOV_supluskoht!B:B,0),1)</f>
        <v>Otepää vald</v>
      </c>
    </row>
    <row r="52" spans="1:9" ht="29">
      <c r="A52" s="143" t="s">
        <v>559</v>
      </c>
      <c r="B52" s="142" t="s">
        <v>551</v>
      </c>
      <c r="C52" s="142" t="s">
        <v>560</v>
      </c>
      <c r="D52" s="144" t="s">
        <v>293</v>
      </c>
      <c r="E52" s="145" t="s">
        <v>561</v>
      </c>
      <c r="F52" s="145" t="s">
        <v>562</v>
      </c>
      <c r="G52" s="145" t="s">
        <v>563</v>
      </c>
      <c r="H52" s="145" t="s">
        <v>564</v>
      </c>
      <c r="I52" s="99" t="str">
        <f>INDEX(KOV_supluskoht!A:B,MATCH(C52,KOV_supluskoht!B:B,0),1)</f>
        <v>Tõrva vald</v>
      </c>
    </row>
    <row r="53" spans="1:9" ht="29">
      <c r="A53" s="143" t="s">
        <v>565</v>
      </c>
      <c r="B53" s="142" t="s">
        <v>551</v>
      </c>
      <c r="C53" s="138" t="s">
        <v>566</v>
      </c>
      <c r="D53" s="144" t="s">
        <v>293</v>
      </c>
      <c r="E53" s="145" t="s">
        <v>567</v>
      </c>
      <c r="F53" s="145" t="s">
        <v>568</v>
      </c>
      <c r="G53" s="145" t="s">
        <v>569</v>
      </c>
      <c r="H53" s="145" t="s">
        <v>570</v>
      </c>
      <c r="I53" s="99" t="str">
        <f>INDEX(KOV_supluskoht!A:B,MATCH(C53,KOV_supluskoht!B:B,0),1)</f>
        <v>Tõrva vald</v>
      </c>
    </row>
    <row r="54" spans="1:9" ht="29">
      <c r="A54" s="143" t="s">
        <v>571</v>
      </c>
      <c r="B54" s="143" t="s">
        <v>572</v>
      </c>
      <c r="C54" s="142" t="s">
        <v>573</v>
      </c>
      <c r="D54" s="144" t="s">
        <v>293</v>
      </c>
      <c r="E54" s="145" t="s">
        <v>574</v>
      </c>
      <c r="F54" s="145" t="s">
        <v>575</v>
      </c>
      <c r="G54" s="145" t="s">
        <v>576</v>
      </c>
      <c r="H54" s="145" t="s">
        <v>577</v>
      </c>
      <c r="I54" s="99" t="str">
        <f>INDEX(KOV_supluskoht!A:B,MATCH(C54,KOV_supluskoht!B:B,0),1)</f>
        <v>Viljandi linn</v>
      </c>
    </row>
    <row r="55" spans="1:9" ht="29">
      <c r="A55" s="143" t="s">
        <v>578</v>
      </c>
      <c r="B55" s="138" t="s">
        <v>579</v>
      </c>
      <c r="C55" s="138" t="s">
        <v>580</v>
      </c>
      <c r="D55" s="144" t="s">
        <v>293</v>
      </c>
      <c r="E55" s="145" t="s">
        <v>581</v>
      </c>
      <c r="F55" s="145" t="s">
        <v>582</v>
      </c>
      <c r="G55" s="145" t="s">
        <v>583</v>
      </c>
      <c r="H55" s="145" t="s">
        <v>584</v>
      </c>
      <c r="I55" s="99" t="str">
        <f>INDEX(KOV_supluskoht!A:B,MATCH(C55,KOV_supluskoht!B:B,0),1)</f>
        <v>Viljandi linn</v>
      </c>
    </row>
    <row r="56" spans="1:9" ht="29">
      <c r="A56" s="143" t="s">
        <v>585</v>
      </c>
      <c r="B56" s="142" t="s">
        <v>586</v>
      </c>
      <c r="C56" s="142" t="s">
        <v>587</v>
      </c>
      <c r="D56" s="144" t="s">
        <v>293</v>
      </c>
      <c r="E56" s="145" t="s">
        <v>588</v>
      </c>
      <c r="F56" s="145" t="s">
        <v>589</v>
      </c>
      <c r="G56" s="145" t="s">
        <v>590</v>
      </c>
      <c r="H56" s="145" t="s">
        <v>591</v>
      </c>
      <c r="I56" s="99" t="str">
        <f>INDEX(KOV_supluskoht!A:B,MATCH(C56,KOV_supluskoht!B:B,0),1)</f>
        <v>Võru linn</v>
      </c>
    </row>
    <row r="57" spans="1:9" ht="29">
      <c r="A57" s="143" t="s">
        <v>592</v>
      </c>
      <c r="B57" s="142" t="s">
        <v>586</v>
      </c>
      <c r="C57" s="142" t="s">
        <v>593</v>
      </c>
      <c r="D57" s="144" t="s">
        <v>293</v>
      </c>
      <c r="E57" s="145" t="s">
        <v>594</v>
      </c>
      <c r="F57" s="145" t="s">
        <v>595</v>
      </c>
      <c r="G57" s="145" t="s">
        <v>596</v>
      </c>
      <c r="H57" s="145" t="s">
        <v>597</v>
      </c>
      <c r="I57" s="99" t="str">
        <f>INDEX(KOV_supluskoht!A:B,MATCH(C57,KOV_supluskoht!B:B,0),1)</f>
        <v>Võru linn</v>
      </c>
    </row>
    <row r="58" spans="1:9" ht="29">
      <c r="A58" s="148" t="s">
        <v>598</v>
      </c>
      <c r="B58" s="149" t="s">
        <v>586</v>
      </c>
      <c r="C58" s="138" t="s">
        <v>599</v>
      </c>
      <c r="D58" s="161" t="s">
        <v>293</v>
      </c>
      <c r="E58" s="159" t="s">
        <v>600</v>
      </c>
      <c r="F58" s="159" t="s">
        <v>601</v>
      </c>
      <c r="G58" s="159" t="s">
        <v>602</v>
      </c>
      <c r="H58" s="159" t="s">
        <v>603</v>
      </c>
      <c r="I58" s="99" t="str">
        <f>INDEX(KOV_supluskoht!A:B,MATCH(C58,KOV_supluskoht!B:B,0),1)</f>
        <v>Setomaa vald</v>
      </c>
    </row>
    <row r="59" spans="1:9">
      <c r="A59" s="171" t="s">
        <v>604</v>
      </c>
      <c r="B59" s="171"/>
      <c r="C59" s="171"/>
      <c r="D59" s="171"/>
      <c r="E59" s="171"/>
      <c r="F59" s="171"/>
      <c r="G59" s="171"/>
      <c r="H59" s="171"/>
      <c r="I59" s="171"/>
    </row>
    <row r="60" spans="1:9">
      <c r="A60" s="171" t="s">
        <v>605</v>
      </c>
      <c r="B60" s="171"/>
      <c r="C60" s="171"/>
      <c r="D60" s="171"/>
      <c r="E60" s="171"/>
      <c r="F60" s="171"/>
      <c r="G60" s="171"/>
      <c r="H60" s="171"/>
      <c r="I60" s="171"/>
    </row>
    <row r="61" spans="1:9">
      <c r="A61" s="171" t="s">
        <v>606</v>
      </c>
      <c r="B61" s="171"/>
      <c r="C61" s="171"/>
      <c r="D61" s="171"/>
      <c r="E61" s="171"/>
      <c r="F61" s="171"/>
      <c r="G61" s="171"/>
      <c r="H61" s="171"/>
      <c r="I61" s="171"/>
    </row>
  </sheetData>
  <mergeCells count="3">
    <mergeCell ref="A59:I59"/>
    <mergeCell ref="A60:I60"/>
    <mergeCell ref="A61:I6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71678-3EF7-4E7C-83FA-67C488F112B7}">
  <sheetPr codeName="Leht14"/>
  <dimension ref="A1:M81"/>
  <sheetViews>
    <sheetView workbookViewId="0">
      <pane xSplit="1" ySplit="2" topLeftCell="B3" activePane="bottomRight" state="frozen"/>
      <selection pane="topRight" activeCell="B1" sqref="B1"/>
      <selection pane="bottomLeft" activeCell="A3" sqref="A3"/>
      <selection pane="bottomRight" activeCell="K14" sqref="K14"/>
    </sheetView>
  </sheetViews>
  <sheetFormatPr defaultRowHeight="14.5"/>
  <cols>
    <col min="1" max="1" width="22.54296875" customWidth="1"/>
    <col min="2" max="2" width="22" customWidth="1"/>
    <col min="3" max="4" width="15.54296875" customWidth="1"/>
    <col min="5" max="5" width="16.7265625" customWidth="1"/>
    <col min="6" max="13" width="21.7265625" customWidth="1"/>
  </cols>
  <sheetData>
    <row r="1" spans="1:13">
      <c r="B1" s="172">
        <v>2020</v>
      </c>
      <c r="C1" s="172"/>
      <c r="D1" s="172"/>
      <c r="E1" s="172"/>
      <c r="F1" s="172">
        <v>2021</v>
      </c>
      <c r="G1" s="172"/>
      <c r="H1" s="172"/>
      <c r="I1" s="172"/>
      <c r="J1" s="172">
        <v>2022</v>
      </c>
      <c r="K1" s="172"/>
      <c r="L1" s="172"/>
      <c r="M1" s="172"/>
    </row>
    <row r="2" spans="1:13" ht="58">
      <c r="A2" s="98" t="s">
        <v>129</v>
      </c>
      <c r="B2" s="98" t="s">
        <v>244</v>
      </c>
      <c r="C2" s="98" t="s">
        <v>245</v>
      </c>
      <c r="D2" s="98" t="s">
        <v>246</v>
      </c>
      <c r="E2" s="98" t="s">
        <v>247</v>
      </c>
      <c r="F2" s="98" t="s">
        <v>244</v>
      </c>
      <c r="G2" s="98" t="s">
        <v>245</v>
      </c>
      <c r="H2" s="98" t="s">
        <v>246</v>
      </c>
      <c r="I2" s="98" t="s">
        <v>247</v>
      </c>
      <c r="J2" s="98" t="s">
        <v>244</v>
      </c>
      <c r="K2" s="98" t="s">
        <v>245</v>
      </c>
      <c r="L2" s="98" t="s">
        <v>246</v>
      </c>
      <c r="M2" s="98" t="s">
        <v>247</v>
      </c>
    </row>
    <row r="3" spans="1:13">
      <c r="A3" t="s">
        <v>133</v>
      </c>
      <c r="B3">
        <f>COUNTIFS('2020'!$C:$C,A3)</f>
        <v>1</v>
      </c>
      <c r="C3">
        <f>COUNTIFS('2020'!$C:$C,A3,'2020'!$F:$F,"HEA")+COUNTIFS('2020'!$C:$C,A3,'2020'!$F:$F,"VÄGA HEA")</f>
        <v>1</v>
      </c>
      <c r="D3">
        <f>COUNTIFS('2020'!$C:$C,A3,'2020'!$F:$F,"VÄGA HEA")</f>
        <v>1</v>
      </c>
      <c r="E3">
        <f>COUNTIFS('2020'!$C:$C,A3)-C3</f>
        <v>0</v>
      </c>
      <c r="F3">
        <f>COUNTIFS('2021'!$I:$I,A3)</f>
        <v>1</v>
      </c>
      <c r="G3">
        <f>COUNTIFS('2021'!$I:$I,A3,'2021'!$D:$D,"HEA")+COUNTIFS('2021'!$I:$I,A3,'2021'!$D:$D,"VÄGA HEA")</f>
        <v>1</v>
      </c>
      <c r="H3">
        <f>COUNTIFS('2021'!$I:$I,A3,'2021'!$D:$D,"VÄGA HEA")</f>
        <v>1</v>
      </c>
      <c r="I3">
        <f>COUNTIFS('2021'!$I:$I,A3)-G3</f>
        <v>0</v>
      </c>
      <c r="J3">
        <f>COUNTIFS('2022'!$I:$I,A3)</f>
        <v>1</v>
      </c>
      <c r="K3">
        <f>COUNTIFS('2022'!$I:$I,A3,'2022'!$D:$D,"HEA")+COUNTIFS('2022'!$I:$I,A3,'2022'!$D:$D,"VÄGA HEA")</f>
        <v>1</v>
      </c>
      <c r="L3">
        <f>COUNTIFS('2022'!$I:$I,A3,'2022'!$D:$D,"VÄGA HEA")</f>
        <v>1</v>
      </c>
      <c r="M3">
        <f>COUNTIFS('2022'!$I:$I,A3)-K3</f>
        <v>0</v>
      </c>
    </row>
    <row r="4" spans="1:13">
      <c r="A4" t="s">
        <v>182</v>
      </c>
      <c r="B4">
        <f>COUNTIFS('2020'!$C:$C,A4)</f>
        <v>0</v>
      </c>
      <c r="C4">
        <f>COUNTIFS('2020'!$C:$C,A4,'2020'!$F:$F,"HEA")+COUNTIFS('2020'!$C:$C,A4,'2020'!$F:$F,"VÄGA HEA")</f>
        <v>0</v>
      </c>
      <c r="D4">
        <f>COUNTIFS('2020'!$C:$C,A4,'2020'!$F:$F,"VÄGA HEA")</f>
        <v>0</v>
      </c>
      <c r="E4">
        <f>COUNTIFS('2020'!$C:$C,A4)-C4</f>
        <v>0</v>
      </c>
      <c r="F4">
        <f>COUNTIFS('2021'!$I:$I,A4)</f>
        <v>0</v>
      </c>
      <c r="G4">
        <f>COUNTIFS('2021'!$I:$I,A4,'2021'!$D:$D,"HEA")+COUNTIFS('2021'!$I:$I,A4,'2021'!$D:$D,"VÄGA HEA")</f>
        <v>0</v>
      </c>
      <c r="H4">
        <f>COUNTIFS('2021'!$I:$I,A4,'2021'!$D:$D,"VÄGA HEA")</f>
        <v>0</v>
      </c>
      <c r="I4">
        <f>COUNTIFS('2021'!$I:$I,A4)-G4</f>
        <v>0</v>
      </c>
      <c r="J4">
        <f>COUNTIFS('2022'!$I:$I,A4)</f>
        <v>0</v>
      </c>
      <c r="K4">
        <f>COUNTIFS('2022'!$I:$I,A4,'2022'!$D:$D,"HEA")+COUNTIFS('2022'!$I:$I,A4,'2022'!$D:$D,"VÄGA HEA")</f>
        <v>0</v>
      </c>
      <c r="L4">
        <f>COUNTIFS('2022'!$I:$I,A4,'2022'!$D:$D,"VÄGA HEA")</f>
        <v>0</v>
      </c>
      <c r="M4">
        <f>COUNTIFS('2022'!$I:$I,A4)-K4</f>
        <v>0</v>
      </c>
    </row>
    <row r="5" spans="1:13">
      <c r="A5" t="s">
        <v>183</v>
      </c>
      <c r="B5">
        <f>COUNTIFS('2020'!$C:$C,A5)</f>
        <v>0</v>
      </c>
      <c r="C5">
        <f>COUNTIFS('2020'!$C:$C,A5,'2020'!$F:$F,"HEA")+COUNTIFS('2020'!$C:$C,A5,'2020'!$F:$F,"VÄGA HEA")</f>
        <v>0</v>
      </c>
      <c r="D5">
        <f>COUNTIFS('2020'!$C:$C,A5,'2020'!$F:$F,"VÄGA HEA")</f>
        <v>0</v>
      </c>
      <c r="E5">
        <f>COUNTIFS('2020'!$C:$C,A5)-C5</f>
        <v>0</v>
      </c>
      <c r="F5">
        <f>COUNTIFS('2021'!$I:$I,A5)</f>
        <v>0</v>
      </c>
      <c r="G5">
        <f>COUNTIFS('2021'!$I:$I,A5,'2021'!$D:$D,"HEA")+COUNTIFS('2021'!$I:$I,A5,'2021'!$D:$D,"VÄGA HEA")</f>
        <v>0</v>
      </c>
      <c r="H5">
        <f>COUNTIFS('2021'!$I:$I,A5,'2021'!$D:$D,"VÄGA HEA")</f>
        <v>0</v>
      </c>
      <c r="I5">
        <f>COUNTIFS('2021'!$I:$I,A5)-G5</f>
        <v>0</v>
      </c>
      <c r="J5">
        <f>COUNTIFS('2022'!$I:$I,A5)</f>
        <v>0</v>
      </c>
      <c r="K5">
        <f>COUNTIFS('2022'!$I:$I,A5,'2022'!$D:$D,"HEA")+COUNTIFS('2022'!$I:$I,A5,'2022'!$D:$D,"VÄGA HEA")</f>
        <v>0</v>
      </c>
      <c r="L5">
        <f>COUNTIFS('2022'!$I:$I,A5,'2022'!$D:$D,"VÄGA HEA")</f>
        <v>0</v>
      </c>
      <c r="M5">
        <f>COUNTIFS('2022'!$I:$I,A5)-K5</f>
        <v>0</v>
      </c>
    </row>
    <row r="6" spans="1:13">
      <c r="A6" t="s">
        <v>149</v>
      </c>
      <c r="B6">
        <f>COUNTIFS('2020'!$C:$C,A6)</f>
        <v>1</v>
      </c>
      <c r="C6">
        <f>COUNTIFS('2020'!$C:$C,A6,'2020'!$F:$F,"HEA")+COUNTIFS('2020'!$C:$C,A6,'2020'!$F:$F,"VÄGA HEA")</f>
        <v>1</v>
      </c>
      <c r="D6">
        <f>COUNTIFS('2020'!$C:$C,A6,'2020'!$F:$F,"VÄGA HEA")</f>
        <v>1</v>
      </c>
      <c r="E6">
        <f>COUNTIFS('2020'!$C:$C,A6)-C6</f>
        <v>0</v>
      </c>
      <c r="F6">
        <f>COUNTIFS('2021'!$I:$I,A6)</f>
        <v>1</v>
      </c>
      <c r="G6">
        <f>COUNTIFS('2021'!$I:$I,A6,'2021'!$D:$D,"HEA")+COUNTIFS('2021'!$I:$I,A6,'2021'!$D:$D,"VÄGA HEA")</f>
        <v>1</v>
      </c>
      <c r="H6">
        <f>COUNTIFS('2021'!$I:$I,A6,'2021'!$D:$D,"VÄGA HEA")</f>
        <v>1</v>
      </c>
      <c r="I6">
        <f>COUNTIFS('2021'!$I:$I,A6)-G6</f>
        <v>0</v>
      </c>
      <c r="J6">
        <f>COUNTIFS('2022'!$I:$I,A6)</f>
        <v>1</v>
      </c>
      <c r="K6">
        <f>COUNTIFS('2022'!$I:$I,A6,'2022'!$D:$D,"HEA")+COUNTIFS('2022'!$I:$I,A6,'2022'!$D:$D,"VÄGA HEA")</f>
        <v>1</v>
      </c>
      <c r="L6">
        <f>COUNTIFS('2022'!$I:$I,A6,'2022'!$D:$D,"VÄGA HEA")</f>
        <v>1</v>
      </c>
      <c r="M6">
        <f>COUNTIFS('2022'!$I:$I,A6)-K6</f>
        <v>0</v>
      </c>
    </row>
    <row r="7" spans="1:13">
      <c r="A7" t="s">
        <v>140</v>
      </c>
      <c r="B7">
        <f>COUNTIFS('2020'!$C:$C,A7)</f>
        <v>2</v>
      </c>
      <c r="C7">
        <f>COUNTIFS('2020'!$C:$C,A7,'2020'!$F:$F,"HEA")+COUNTIFS('2020'!$C:$C,A7,'2020'!$F:$F,"VÄGA HEA")</f>
        <v>2</v>
      </c>
      <c r="D7">
        <f>COUNTIFS('2020'!$C:$C,A7,'2020'!$F:$F,"VÄGA HEA")</f>
        <v>1</v>
      </c>
      <c r="E7">
        <f>COUNTIFS('2020'!$C:$C,A7)-C7</f>
        <v>0</v>
      </c>
      <c r="F7">
        <f>COUNTIFS('2021'!$I:$I,A7)</f>
        <v>2</v>
      </c>
      <c r="G7">
        <f>COUNTIFS('2021'!$I:$I,A7,'2021'!$D:$D,"HEA")+COUNTIFS('2021'!$I:$I,A7,'2021'!$D:$D,"VÄGA HEA")</f>
        <v>2</v>
      </c>
      <c r="H7">
        <f>COUNTIFS('2021'!$I:$I,A7,'2021'!$D:$D,"VÄGA HEA")</f>
        <v>1</v>
      </c>
      <c r="I7">
        <f>COUNTIFS('2021'!$I:$I,A7)-G7</f>
        <v>0</v>
      </c>
      <c r="J7">
        <f>COUNTIFS('2022'!$I:$I,A7)</f>
        <v>2</v>
      </c>
      <c r="K7">
        <f>COUNTIFS('2022'!$I:$I,A7,'2022'!$D:$D,"HEA")+COUNTIFS('2022'!$I:$I,A7,'2022'!$D:$D,"VÄGA HEA")</f>
        <v>2</v>
      </c>
      <c r="L7">
        <f>COUNTIFS('2022'!$I:$I,A7,'2022'!$D:$D,"VÄGA HEA")</f>
        <v>2</v>
      </c>
      <c r="M7">
        <f>COUNTIFS('2022'!$I:$I,A7)-K7</f>
        <v>0</v>
      </c>
    </row>
    <row r="8" spans="1:13">
      <c r="A8" t="s">
        <v>144</v>
      </c>
      <c r="B8">
        <f>COUNTIFS('2020'!$C:$C,A8)</f>
        <v>1</v>
      </c>
      <c r="C8">
        <f>COUNTIFS('2020'!$C:$C,A8,'2020'!$F:$F,"HEA")+COUNTIFS('2020'!$C:$C,A8,'2020'!$F:$F,"VÄGA HEA")</f>
        <v>1</v>
      </c>
      <c r="D8">
        <f>COUNTIFS('2020'!$C:$C,A8,'2020'!$F:$F,"VÄGA HEA")</f>
        <v>1</v>
      </c>
      <c r="E8">
        <f>COUNTIFS('2020'!$C:$C,A8)-C8</f>
        <v>0</v>
      </c>
      <c r="F8">
        <f>COUNTIFS('2021'!$I:$I,A8)</f>
        <v>1</v>
      </c>
      <c r="G8">
        <f>COUNTIFS('2021'!$I:$I,A8,'2021'!$D:$D,"HEA")+COUNTIFS('2021'!$I:$I,A8,'2021'!$D:$D,"VÄGA HEA")</f>
        <v>1</v>
      </c>
      <c r="H8">
        <f>COUNTIFS('2021'!$I:$I,A8,'2021'!$D:$D,"VÄGA HEA")</f>
        <v>1</v>
      </c>
      <c r="I8">
        <f>COUNTIFS('2021'!$I:$I,A8)-G8</f>
        <v>0</v>
      </c>
      <c r="J8">
        <f>COUNTIFS('2022'!$I:$I,A8)</f>
        <v>1</v>
      </c>
      <c r="K8">
        <f>COUNTIFS('2022'!$I:$I,A8,'2022'!$D:$D,"HEA")+COUNTIFS('2022'!$I:$I,A8,'2022'!$D:$D,"VÄGA HEA")</f>
        <v>1</v>
      </c>
      <c r="L8">
        <f>COUNTIFS('2022'!$I:$I,A8,'2022'!$D:$D,"VÄGA HEA")</f>
        <v>1</v>
      </c>
      <c r="M8">
        <f>COUNTIFS('2022'!$I:$I,A8)-K8</f>
        <v>0</v>
      </c>
    </row>
    <row r="9" spans="1:13">
      <c r="A9" t="s">
        <v>131</v>
      </c>
      <c r="B9">
        <f>COUNTIFS('2020'!$C:$C,A9)</f>
        <v>1</v>
      </c>
      <c r="C9">
        <f>COUNTIFS('2020'!$C:$C,A9,'2020'!$F:$F,"HEA")+COUNTIFS('2020'!$C:$C,A9,'2020'!$F:$F,"VÄGA HEA")</f>
        <v>1</v>
      </c>
      <c r="D9">
        <f>COUNTIFS('2020'!$C:$C,A9,'2020'!$F:$F,"VÄGA HEA")</f>
        <v>1</v>
      </c>
      <c r="E9">
        <f>COUNTIFS('2020'!$C:$C,A9)-C9</f>
        <v>0</v>
      </c>
      <c r="F9">
        <f>COUNTIFS('2021'!$I:$I,A9)</f>
        <v>1</v>
      </c>
      <c r="G9">
        <f>COUNTIFS('2021'!$I:$I,A9,'2021'!$D:$D,"HEA")+COUNTIFS('2021'!$I:$I,A9,'2021'!$D:$D,"VÄGA HEA")</f>
        <v>1</v>
      </c>
      <c r="H9">
        <f>COUNTIFS('2021'!$I:$I,A9,'2021'!$D:$D,"VÄGA HEA")</f>
        <v>1</v>
      </c>
      <c r="I9">
        <f>COUNTIFS('2021'!$I:$I,A9)-G9</f>
        <v>0</v>
      </c>
      <c r="J9">
        <f>COUNTIFS('2022'!$I:$I,A9)</f>
        <v>1</v>
      </c>
      <c r="K9">
        <f>COUNTIFS('2022'!$I:$I,A9,'2022'!$D:$D,"HEA")+COUNTIFS('2022'!$I:$I,A9,'2022'!$D:$D,"VÄGA HEA")</f>
        <v>1</v>
      </c>
      <c r="L9">
        <f>COUNTIFS('2022'!$I:$I,A9,'2022'!$D:$D,"VÄGA HEA")</f>
        <v>0</v>
      </c>
      <c r="M9">
        <f>COUNTIFS('2022'!$I:$I,A9)-K9</f>
        <v>0</v>
      </c>
    </row>
    <row r="10" spans="1:13">
      <c r="A10" t="s">
        <v>132</v>
      </c>
      <c r="B10">
        <f>COUNTIFS('2020'!$C:$C,A10)</f>
        <v>5</v>
      </c>
      <c r="C10">
        <f>COUNTIFS('2020'!$C:$C,A10,'2020'!$F:$F,"HEA")+COUNTIFS('2020'!$C:$C,A10,'2020'!$F:$F,"VÄGA HEA")</f>
        <v>5</v>
      </c>
      <c r="D10">
        <f>COUNTIFS('2020'!$C:$C,A10,'2020'!$F:$F,"VÄGA HEA")</f>
        <v>4</v>
      </c>
      <c r="E10">
        <f>COUNTIFS('2020'!$C:$C,A10)-C10</f>
        <v>0</v>
      </c>
      <c r="F10">
        <f>COUNTIFS('2021'!$I:$I,A10)</f>
        <v>5</v>
      </c>
      <c r="G10">
        <f>COUNTIFS('2021'!$I:$I,A10,'2021'!$D:$D,"HEA")+COUNTIFS('2021'!$I:$I,A10,'2021'!$D:$D,"VÄGA HEA")</f>
        <v>5</v>
      </c>
      <c r="H10">
        <f>COUNTIFS('2021'!$I:$I,A10,'2021'!$D:$D,"VÄGA HEA")</f>
        <v>4</v>
      </c>
      <c r="I10">
        <f>COUNTIFS('2021'!$I:$I,A10)-G10</f>
        <v>0</v>
      </c>
      <c r="J10">
        <f>COUNTIFS('2022'!$I:$I,A10)</f>
        <v>5</v>
      </c>
      <c r="K10">
        <f>COUNTIFS('2022'!$I:$I,A10,'2022'!$D:$D,"HEA")+COUNTIFS('2022'!$I:$I,A10,'2022'!$D:$D,"VÄGA HEA")</f>
        <v>5</v>
      </c>
      <c r="L10">
        <f>COUNTIFS('2022'!$I:$I,A10,'2022'!$D:$D,"VÄGA HEA")</f>
        <v>4</v>
      </c>
      <c r="M10">
        <f>COUNTIFS('2022'!$I:$I,A10)-K10</f>
        <v>0</v>
      </c>
    </row>
    <row r="11" spans="1:13">
      <c r="A11" t="s">
        <v>146</v>
      </c>
      <c r="B11">
        <f>COUNTIFS('2020'!$C:$C,A11)</f>
        <v>1</v>
      </c>
      <c r="C11">
        <f>COUNTIFS('2020'!$C:$C,A11,'2020'!$F:$F,"HEA")+COUNTIFS('2020'!$C:$C,A11,'2020'!$F:$F,"VÄGA HEA")</f>
        <v>0</v>
      </c>
      <c r="D11">
        <f>COUNTIFS('2020'!$C:$C,A11,'2020'!$F:$F,"VÄGA HEA")</f>
        <v>0</v>
      </c>
      <c r="E11">
        <f>COUNTIFS('2020'!$C:$C,A11)-C11</f>
        <v>1</v>
      </c>
      <c r="F11">
        <f>COUNTIFS('2021'!$I:$I,A11)</f>
        <v>1</v>
      </c>
      <c r="G11">
        <f>COUNTIFS('2021'!$I:$I,A11,'2021'!$D:$D,"HEA")+COUNTIFS('2021'!$I:$I,A11,'2021'!$D:$D,"VÄGA HEA")</f>
        <v>0</v>
      </c>
      <c r="H11">
        <f>COUNTIFS('2021'!$I:$I,A11,'2021'!$D:$D,"VÄGA HEA")</f>
        <v>0</v>
      </c>
      <c r="I11">
        <f>COUNTIFS('2021'!$I:$I,A11)-G11</f>
        <v>1</v>
      </c>
      <c r="J11">
        <f>COUNTIFS('2022'!$I:$I,A11)</f>
        <v>1</v>
      </c>
      <c r="K11">
        <f>COUNTIFS('2022'!$I:$I,A11,'2022'!$D:$D,"HEA")+COUNTIFS('2022'!$I:$I,A11,'2022'!$D:$D,"VÄGA HEA")</f>
        <v>1</v>
      </c>
      <c r="L11">
        <f>COUNTIFS('2022'!$I:$I,A11,'2022'!$D:$D,"VÄGA HEA")</f>
        <v>0</v>
      </c>
      <c r="M11">
        <f>COUNTIFS('2022'!$I:$I,A11)-K11</f>
        <v>0</v>
      </c>
    </row>
    <row r="12" spans="1:13">
      <c r="A12" t="s">
        <v>184</v>
      </c>
      <c r="B12">
        <f>COUNTIFS('2020'!$C:$C,A12)</f>
        <v>0</v>
      </c>
      <c r="C12">
        <f>COUNTIFS('2020'!$C:$C,A12,'2020'!$F:$F,"HEA")+COUNTIFS('2020'!$C:$C,A12,'2020'!$F:$F,"VÄGA HEA")</f>
        <v>0</v>
      </c>
      <c r="D12">
        <f>COUNTIFS('2020'!$C:$C,A12,'2020'!$F:$F,"VÄGA HEA")</f>
        <v>0</v>
      </c>
      <c r="E12">
        <f>COUNTIFS('2020'!$C:$C,A12)-C12</f>
        <v>0</v>
      </c>
      <c r="F12">
        <f>COUNTIFS('2021'!$I:$I,A12)</f>
        <v>0</v>
      </c>
      <c r="G12">
        <f>COUNTIFS('2021'!$I:$I,A12,'2021'!$D:$D,"HEA")+COUNTIFS('2021'!$I:$I,A12,'2021'!$D:$D,"VÄGA HEA")</f>
        <v>0</v>
      </c>
      <c r="H12">
        <f>COUNTIFS('2021'!$I:$I,A12,'2021'!$D:$D,"VÄGA HEA")</f>
        <v>0</v>
      </c>
      <c r="I12">
        <f>COUNTIFS('2021'!$I:$I,A12)-G12</f>
        <v>0</v>
      </c>
      <c r="J12">
        <f>COUNTIFS('2022'!$I:$I,A12)</f>
        <v>0</v>
      </c>
      <c r="K12">
        <f>COUNTIFS('2022'!$I:$I,A12,'2022'!$D:$D,"HEA")+COUNTIFS('2022'!$I:$I,A12,'2022'!$D:$D,"VÄGA HEA")</f>
        <v>0</v>
      </c>
      <c r="L12">
        <f>COUNTIFS('2022'!$I:$I,A12,'2022'!$D:$D,"VÄGA HEA")</f>
        <v>0</v>
      </c>
      <c r="M12">
        <f>COUNTIFS('2022'!$I:$I,A12)-K12</f>
        <v>0</v>
      </c>
    </row>
    <row r="13" spans="1:13">
      <c r="A13" t="s">
        <v>136</v>
      </c>
      <c r="B13">
        <f>COUNTIFS('2020'!$C:$C,A13)</f>
        <v>1</v>
      </c>
      <c r="C13">
        <f>COUNTIFS('2020'!$C:$C,A13,'2020'!$F:$F,"HEA")+COUNTIFS('2020'!$C:$C,A13,'2020'!$F:$F,"VÄGA HEA")</f>
        <v>1</v>
      </c>
      <c r="D13">
        <f>COUNTIFS('2020'!$C:$C,A13,'2020'!$F:$F,"VÄGA HEA")</f>
        <v>1</v>
      </c>
      <c r="E13">
        <f>COUNTIFS('2020'!$C:$C,A13)-C13</f>
        <v>0</v>
      </c>
      <c r="F13">
        <f>COUNTIFS('2021'!$I:$I,A13)</f>
        <v>1</v>
      </c>
      <c r="G13">
        <f>COUNTIFS('2021'!$I:$I,A13,'2021'!$D:$D,"HEA")+COUNTIFS('2021'!$I:$I,A13,'2021'!$D:$D,"VÄGA HEA")</f>
        <v>1</v>
      </c>
      <c r="H13">
        <f>COUNTIFS('2021'!$I:$I,A13,'2021'!$D:$D,"VÄGA HEA")</f>
        <v>1</v>
      </c>
      <c r="I13">
        <f>COUNTIFS('2021'!$I:$I,A13)-G13</f>
        <v>0</v>
      </c>
      <c r="J13">
        <f>COUNTIFS('2022'!$I:$I,A13)</f>
        <v>1</v>
      </c>
      <c r="K13">
        <f>COUNTIFS('2022'!$I:$I,A13,'2022'!$D:$D,"HEA")+COUNTIFS('2022'!$I:$I,A13,'2022'!$D:$D,"VÄGA HEA")</f>
        <v>1</v>
      </c>
      <c r="L13">
        <f>COUNTIFS('2022'!$I:$I,A13,'2022'!$D:$D,"VÄGA HEA")</f>
        <v>1</v>
      </c>
      <c r="M13">
        <f>COUNTIFS('2022'!$I:$I,A13)-K13</f>
        <v>0</v>
      </c>
    </row>
    <row r="14" spans="1:13">
      <c r="A14" t="s">
        <v>185</v>
      </c>
      <c r="B14">
        <f>COUNTIFS('2020'!$C:$C,A14)</f>
        <v>0</v>
      </c>
      <c r="C14">
        <f>COUNTIFS('2020'!$C:$C,A14,'2020'!$F:$F,"HEA")+COUNTIFS('2020'!$C:$C,A14,'2020'!$F:$F,"VÄGA HEA")</f>
        <v>0</v>
      </c>
      <c r="D14">
        <f>COUNTIFS('2020'!$C:$C,A14,'2020'!$F:$F,"VÄGA HEA")</f>
        <v>0</v>
      </c>
      <c r="E14">
        <f>COUNTIFS('2020'!$C:$C,A14)-C14</f>
        <v>0</v>
      </c>
      <c r="F14">
        <f>COUNTIFS('2021'!$I:$I,A14)</f>
        <v>0</v>
      </c>
      <c r="G14">
        <f>COUNTIFS('2021'!$I:$I,A14,'2021'!$D:$D,"HEA")+COUNTIFS('2021'!$I:$I,A14,'2021'!$D:$D,"VÄGA HEA")</f>
        <v>0</v>
      </c>
      <c r="H14">
        <f>COUNTIFS('2021'!$I:$I,A14,'2021'!$D:$D,"VÄGA HEA")</f>
        <v>0</v>
      </c>
      <c r="I14">
        <f>COUNTIFS('2021'!$I:$I,A14)-G14</f>
        <v>0</v>
      </c>
      <c r="J14">
        <f>COUNTIFS('2022'!$I:$I,A14)</f>
        <v>0</v>
      </c>
      <c r="K14">
        <f>COUNTIFS('2022'!$I:$I,A14,'2022'!$D:$D,"HEA")+COUNTIFS('2022'!$I:$I,A14,'2022'!$D:$D,"VÄGA HEA")</f>
        <v>0</v>
      </c>
      <c r="L14">
        <f>COUNTIFS('2022'!$I:$I,A14,'2022'!$D:$D,"VÄGA HEA")</f>
        <v>0</v>
      </c>
      <c r="M14">
        <f>COUNTIFS('2022'!$I:$I,A14)-K14</f>
        <v>0</v>
      </c>
    </row>
    <row r="15" spans="1:13">
      <c r="A15" t="s">
        <v>139</v>
      </c>
      <c r="B15">
        <f>COUNTIFS('2020'!$C:$C,A15)</f>
        <v>3</v>
      </c>
      <c r="C15">
        <f>COUNTIFS('2020'!$C:$C,A15,'2020'!$F:$F,"HEA")+COUNTIFS('2020'!$C:$C,A15,'2020'!$F:$F,"VÄGA HEA")</f>
        <v>3</v>
      </c>
      <c r="D15">
        <f>COUNTIFS('2020'!$C:$C,A15,'2020'!$F:$F,"VÄGA HEA")</f>
        <v>3</v>
      </c>
      <c r="E15">
        <f>COUNTIFS('2020'!$C:$C,A15)-C15</f>
        <v>0</v>
      </c>
      <c r="F15">
        <f>COUNTIFS('2021'!$I:$I,A15)</f>
        <v>3</v>
      </c>
      <c r="G15">
        <f>COUNTIFS('2021'!$I:$I,A15,'2021'!$D:$D,"HEA")+COUNTIFS('2021'!$I:$I,A15,'2021'!$D:$D,"VÄGA HEA")</f>
        <v>3</v>
      </c>
      <c r="H15">
        <f>COUNTIFS('2021'!$I:$I,A15,'2021'!$D:$D,"VÄGA HEA")</f>
        <v>3</v>
      </c>
      <c r="I15">
        <f>COUNTIFS('2021'!$I:$I,A15)-G15</f>
        <v>0</v>
      </c>
      <c r="J15">
        <f>COUNTIFS('2022'!$I:$I,A15)</f>
        <v>3</v>
      </c>
      <c r="K15">
        <f>COUNTIFS('2022'!$I:$I,A15,'2022'!$D:$D,"HEA")+COUNTIFS('2022'!$I:$I,A15,'2022'!$D:$D,"VÄGA HEA")</f>
        <v>3</v>
      </c>
      <c r="L15">
        <f>COUNTIFS('2022'!$I:$I,A15,'2022'!$D:$D,"VÄGA HEA")</f>
        <v>3</v>
      </c>
      <c r="M15">
        <f>COUNTIFS('2022'!$I:$I,A15)-K15</f>
        <v>0</v>
      </c>
    </row>
    <row r="16" spans="1:13">
      <c r="A16" t="s">
        <v>186</v>
      </c>
      <c r="B16">
        <f>COUNTIFS('2020'!$C:$C,A16)</f>
        <v>0</v>
      </c>
      <c r="C16">
        <f>COUNTIFS('2020'!$C:$C,A16,'2020'!$F:$F,"HEA")+COUNTIFS('2020'!$C:$C,A16,'2020'!$F:$F,"VÄGA HEA")</f>
        <v>0</v>
      </c>
      <c r="D16">
        <f>COUNTIFS('2020'!$C:$C,A16,'2020'!$F:$F,"VÄGA HEA")</f>
        <v>0</v>
      </c>
      <c r="E16">
        <f>COUNTIFS('2020'!$C:$C,A16)-C16</f>
        <v>0</v>
      </c>
      <c r="F16">
        <f>COUNTIFS('2021'!$I:$I,A16)</f>
        <v>0</v>
      </c>
      <c r="G16">
        <f>COUNTIFS('2021'!$I:$I,A16,'2021'!$D:$D,"HEA")+COUNTIFS('2021'!$I:$I,A16,'2021'!$D:$D,"VÄGA HEA")</f>
        <v>0</v>
      </c>
      <c r="H16">
        <f>COUNTIFS('2021'!$I:$I,A16,'2021'!$D:$D,"VÄGA HEA")</f>
        <v>0</v>
      </c>
      <c r="I16">
        <f>COUNTIFS('2021'!$I:$I,A16)-G16</f>
        <v>0</v>
      </c>
      <c r="J16">
        <f>COUNTIFS('2022'!$I:$I,A16)</f>
        <v>0</v>
      </c>
      <c r="K16">
        <f>COUNTIFS('2022'!$I:$I,A16,'2022'!$D:$D,"HEA")+COUNTIFS('2022'!$I:$I,A16,'2022'!$D:$D,"VÄGA HEA")</f>
        <v>0</v>
      </c>
      <c r="L16">
        <f>COUNTIFS('2022'!$I:$I,A16,'2022'!$D:$D,"VÄGA HEA")</f>
        <v>0</v>
      </c>
      <c r="M16">
        <f>COUNTIFS('2022'!$I:$I,A16)-K16</f>
        <v>0</v>
      </c>
    </row>
    <row r="17" spans="1:13">
      <c r="A17" t="s">
        <v>187</v>
      </c>
      <c r="B17">
        <f>COUNTIFS('2020'!$C:$C,A17)</f>
        <v>0</v>
      </c>
      <c r="C17">
        <f>COUNTIFS('2020'!$C:$C,A17,'2020'!$F:$F,"HEA")+COUNTIFS('2020'!$C:$C,A17,'2020'!$F:$F,"VÄGA HEA")</f>
        <v>0</v>
      </c>
      <c r="D17">
        <f>COUNTIFS('2020'!$C:$C,A17,'2020'!$F:$F,"VÄGA HEA")</f>
        <v>0</v>
      </c>
      <c r="E17">
        <f>COUNTIFS('2020'!$C:$C,A17)-C17</f>
        <v>0</v>
      </c>
      <c r="F17">
        <f>COUNTIFS('2021'!$I:$I,A17)</f>
        <v>0</v>
      </c>
      <c r="G17">
        <f>COUNTIFS('2021'!$I:$I,A17,'2021'!$D:$D,"HEA")+COUNTIFS('2021'!$I:$I,A17,'2021'!$D:$D,"VÄGA HEA")</f>
        <v>0</v>
      </c>
      <c r="H17">
        <f>COUNTIFS('2021'!$I:$I,A17,'2021'!$D:$D,"VÄGA HEA")</f>
        <v>0</v>
      </c>
      <c r="I17">
        <f>COUNTIFS('2021'!$I:$I,A17)-G17</f>
        <v>0</v>
      </c>
      <c r="J17">
        <f>COUNTIFS('2022'!$I:$I,A17)</f>
        <v>0</v>
      </c>
      <c r="K17">
        <f>COUNTIFS('2022'!$I:$I,A17,'2022'!$D:$D,"HEA")+COUNTIFS('2022'!$I:$I,A17,'2022'!$D:$D,"VÄGA HEA")</f>
        <v>0</v>
      </c>
      <c r="L17">
        <f>COUNTIFS('2022'!$I:$I,A17,'2022'!$D:$D,"VÄGA HEA")</f>
        <v>0</v>
      </c>
      <c r="M17">
        <f>COUNTIFS('2022'!$I:$I,A17)-K17</f>
        <v>0</v>
      </c>
    </row>
    <row r="18" spans="1:13">
      <c r="A18" t="s">
        <v>188</v>
      </c>
      <c r="B18">
        <f>COUNTIFS('2020'!$C:$C,A18)</f>
        <v>0</v>
      </c>
      <c r="C18">
        <f>COUNTIFS('2020'!$C:$C,A18,'2020'!$F:$F,"HEA")+COUNTIFS('2020'!$C:$C,A18,'2020'!$F:$F,"VÄGA HEA")</f>
        <v>0</v>
      </c>
      <c r="D18">
        <f>COUNTIFS('2020'!$C:$C,A18,'2020'!$F:$F,"VÄGA HEA")</f>
        <v>0</v>
      </c>
      <c r="E18">
        <f>COUNTIFS('2020'!$C:$C,A18)-C18</f>
        <v>0</v>
      </c>
      <c r="F18">
        <f>COUNTIFS('2021'!$I:$I,A18)</f>
        <v>0</v>
      </c>
      <c r="G18">
        <f>COUNTIFS('2021'!$I:$I,A18,'2021'!$D:$D,"HEA")+COUNTIFS('2021'!$I:$I,A18,'2021'!$D:$D,"VÄGA HEA")</f>
        <v>0</v>
      </c>
      <c r="H18">
        <f>COUNTIFS('2021'!$I:$I,A18,'2021'!$D:$D,"VÄGA HEA")</f>
        <v>0</v>
      </c>
      <c r="I18">
        <f>COUNTIFS('2021'!$I:$I,A18)-G18</f>
        <v>0</v>
      </c>
      <c r="J18">
        <f>COUNTIFS('2022'!$I:$I,A18)</f>
        <v>0</v>
      </c>
      <c r="K18">
        <f>COUNTIFS('2022'!$I:$I,A18,'2022'!$D:$D,"HEA")+COUNTIFS('2022'!$I:$I,A18,'2022'!$D:$D,"VÄGA HEA")</f>
        <v>0</v>
      </c>
      <c r="L18">
        <f>COUNTIFS('2022'!$I:$I,A18,'2022'!$D:$D,"VÄGA HEA")</f>
        <v>0</v>
      </c>
      <c r="M18">
        <f>COUNTIFS('2022'!$I:$I,A18)-K18</f>
        <v>0</v>
      </c>
    </row>
    <row r="19" spans="1:13">
      <c r="A19" t="s">
        <v>189</v>
      </c>
      <c r="B19">
        <f>COUNTIFS('2020'!$C:$C,A19)</f>
        <v>0</v>
      </c>
      <c r="C19">
        <f>COUNTIFS('2020'!$C:$C,A19,'2020'!$F:$F,"HEA")+COUNTIFS('2020'!$C:$C,A19,'2020'!$F:$F,"VÄGA HEA")</f>
        <v>0</v>
      </c>
      <c r="D19">
        <f>COUNTIFS('2020'!$C:$C,A19,'2020'!$F:$F,"VÄGA HEA")</f>
        <v>0</v>
      </c>
      <c r="E19">
        <f>COUNTIFS('2020'!$C:$C,A19)-C19</f>
        <v>0</v>
      </c>
      <c r="F19">
        <f>COUNTIFS('2021'!$I:$I,A19)</f>
        <v>0</v>
      </c>
      <c r="G19">
        <f>COUNTIFS('2021'!$I:$I,A19,'2021'!$D:$D,"HEA")+COUNTIFS('2021'!$I:$I,A19,'2021'!$D:$D,"VÄGA HEA")</f>
        <v>0</v>
      </c>
      <c r="H19">
        <f>COUNTIFS('2021'!$I:$I,A19,'2021'!$D:$D,"VÄGA HEA")</f>
        <v>0</v>
      </c>
      <c r="I19">
        <f>COUNTIFS('2021'!$I:$I,A19)-G19</f>
        <v>0</v>
      </c>
      <c r="J19">
        <f>COUNTIFS('2022'!$I:$I,A19)</f>
        <v>0</v>
      </c>
      <c r="K19">
        <f>COUNTIFS('2022'!$I:$I,A19,'2022'!$D:$D,"HEA")+COUNTIFS('2022'!$I:$I,A19,'2022'!$D:$D,"VÄGA HEA")</f>
        <v>0</v>
      </c>
      <c r="L19">
        <f>COUNTIFS('2022'!$I:$I,A19,'2022'!$D:$D,"VÄGA HEA")</f>
        <v>0</v>
      </c>
      <c r="M19">
        <f>COUNTIFS('2022'!$I:$I,A19)-K19</f>
        <v>0</v>
      </c>
    </row>
    <row r="20" spans="1:13">
      <c r="A20" t="s">
        <v>190</v>
      </c>
      <c r="B20">
        <f>COUNTIFS('2020'!$C:$C,A20)</f>
        <v>0</v>
      </c>
      <c r="C20">
        <f>COUNTIFS('2020'!$C:$C,A20,'2020'!$F:$F,"HEA")+COUNTIFS('2020'!$C:$C,A20,'2020'!$F:$F,"VÄGA HEA")</f>
        <v>0</v>
      </c>
      <c r="D20">
        <f>COUNTIFS('2020'!$C:$C,A20,'2020'!$F:$F,"VÄGA HEA")</f>
        <v>0</v>
      </c>
      <c r="E20">
        <f>COUNTIFS('2020'!$C:$C,A20)-C20</f>
        <v>0</v>
      </c>
      <c r="F20">
        <f>COUNTIFS('2021'!$I:$I,A20)</f>
        <v>0</v>
      </c>
      <c r="G20">
        <f>COUNTIFS('2021'!$I:$I,A20,'2021'!$D:$D,"HEA")+COUNTIFS('2021'!$I:$I,A20,'2021'!$D:$D,"VÄGA HEA")</f>
        <v>0</v>
      </c>
      <c r="H20">
        <f>COUNTIFS('2021'!$I:$I,A20,'2021'!$D:$D,"VÄGA HEA")</f>
        <v>0</v>
      </c>
      <c r="I20">
        <f>COUNTIFS('2021'!$I:$I,A20)-G20</f>
        <v>0</v>
      </c>
      <c r="J20">
        <f>COUNTIFS('2022'!$I:$I,A20)</f>
        <v>0</v>
      </c>
      <c r="K20">
        <f>COUNTIFS('2022'!$I:$I,A20,'2022'!$D:$D,"HEA")+COUNTIFS('2022'!$I:$I,A20,'2022'!$D:$D,"VÄGA HEA")</f>
        <v>0</v>
      </c>
      <c r="L20">
        <f>COUNTIFS('2022'!$I:$I,A20,'2022'!$D:$D,"VÄGA HEA")</f>
        <v>0</v>
      </c>
      <c r="M20">
        <f>COUNTIFS('2022'!$I:$I,A20)-K20</f>
        <v>0</v>
      </c>
    </row>
    <row r="21" spans="1:13">
      <c r="A21" t="s">
        <v>191</v>
      </c>
      <c r="B21">
        <f>COUNTIFS('2020'!$C:$C,A21)</f>
        <v>0</v>
      </c>
      <c r="C21">
        <f>COUNTIFS('2020'!$C:$C,A21,'2020'!$F:$F,"HEA")+COUNTIFS('2020'!$C:$C,A21,'2020'!$F:$F,"VÄGA HEA")</f>
        <v>0</v>
      </c>
      <c r="D21">
        <f>COUNTIFS('2020'!$C:$C,A21,'2020'!$F:$F,"VÄGA HEA")</f>
        <v>0</v>
      </c>
      <c r="E21">
        <f>COUNTIFS('2020'!$C:$C,A21)-C21</f>
        <v>0</v>
      </c>
      <c r="F21">
        <f>COUNTIFS('2021'!$I:$I,A21)</f>
        <v>0</v>
      </c>
      <c r="G21">
        <f>COUNTIFS('2021'!$I:$I,A21,'2021'!$D:$D,"HEA")+COUNTIFS('2021'!$I:$I,A21,'2021'!$D:$D,"VÄGA HEA")</f>
        <v>0</v>
      </c>
      <c r="H21">
        <f>COUNTIFS('2021'!$I:$I,A21,'2021'!$D:$D,"VÄGA HEA")</f>
        <v>0</v>
      </c>
      <c r="I21">
        <f>COUNTIFS('2021'!$I:$I,A21)-G21</f>
        <v>0</v>
      </c>
      <c r="J21">
        <f>COUNTIFS('2022'!$I:$I,A21)</f>
        <v>0</v>
      </c>
      <c r="K21">
        <f>COUNTIFS('2022'!$I:$I,A21,'2022'!$D:$D,"HEA")+COUNTIFS('2022'!$I:$I,A21,'2022'!$D:$D,"VÄGA HEA")</f>
        <v>0</v>
      </c>
      <c r="L21">
        <f>COUNTIFS('2022'!$I:$I,A21,'2022'!$D:$D,"VÄGA HEA")</f>
        <v>0</v>
      </c>
      <c r="M21">
        <f>COUNTIFS('2022'!$I:$I,A21)-K21</f>
        <v>0</v>
      </c>
    </row>
    <row r="22" spans="1:13">
      <c r="A22" t="s">
        <v>192</v>
      </c>
      <c r="B22">
        <f>COUNTIFS('2020'!$C:$C,A22)</f>
        <v>0</v>
      </c>
      <c r="C22">
        <f>COUNTIFS('2020'!$C:$C,A22,'2020'!$F:$F,"HEA")+COUNTIFS('2020'!$C:$C,A22,'2020'!$F:$F,"VÄGA HEA")</f>
        <v>0</v>
      </c>
      <c r="D22">
        <f>COUNTIFS('2020'!$C:$C,A22,'2020'!$F:$F,"VÄGA HEA")</f>
        <v>0</v>
      </c>
      <c r="E22">
        <f>COUNTIFS('2020'!$C:$C,A22)-C22</f>
        <v>0</v>
      </c>
      <c r="F22">
        <f>COUNTIFS('2021'!$I:$I,A22)</f>
        <v>0</v>
      </c>
      <c r="G22">
        <f>COUNTIFS('2021'!$I:$I,A22,'2021'!$D:$D,"HEA")+COUNTIFS('2021'!$I:$I,A22,'2021'!$D:$D,"VÄGA HEA")</f>
        <v>0</v>
      </c>
      <c r="H22">
        <f>COUNTIFS('2021'!$I:$I,A22,'2021'!$D:$D,"VÄGA HEA")</f>
        <v>0</v>
      </c>
      <c r="I22">
        <f>COUNTIFS('2021'!$I:$I,A22)-G22</f>
        <v>0</v>
      </c>
      <c r="J22">
        <f>COUNTIFS('2022'!$I:$I,A22)</f>
        <v>0</v>
      </c>
      <c r="K22">
        <f>COUNTIFS('2022'!$I:$I,A22,'2022'!$D:$D,"HEA")+COUNTIFS('2022'!$I:$I,A22,'2022'!$D:$D,"VÄGA HEA")</f>
        <v>0</v>
      </c>
      <c r="L22">
        <f>COUNTIFS('2022'!$I:$I,A22,'2022'!$D:$D,"VÄGA HEA")</f>
        <v>0</v>
      </c>
      <c r="M22">
        <f>COUNTIFS('2022'!$I:$I,A22)-K22</f>
        <v>0</v>
      </c>
    </row>
    <row r="23" spans="1:13">
      <c r="A23" t="s">
        <v>193</v>
      </c>
      <c r="B23">
        <f>COUNTIFS('2020'!$C:$C,A23)</f>
        <v>0</v>
      </c>
      <c r="C23">
        <f>COUNTIFS('2020'!$C:$C,A23,'2020'!$F:$F,"HEA")+COUNTIFS('2020'!$C:$C,A23,'2020'!$F:$F,"VÄGA HEA")</f>
        <v>0</v>
      </c>
      <c r="D23">
        <f>COUNTIFS('2020'!$C:$C,A23,'2020'!$F:$F,"VÄGA HEA")</f>
        <v>0</v>
      </c>
      <c r="E23">
        <f>COUNTIFS('2020'!$C:$C,A23)-C23</f>
        <v>0</v>
      </c>
      <c r="F23">
        <f>COUNTIFS('2021'!$I:$I,A23)</f>
        <v>0</v>
      </c>
      <c r="G23">
        <f>COUNTIFS('2021'!$I:$I,A23,'2021'!$D:$D,"HEA")+COUNTIFS('2021'!$I:$I,A23,'2021'!$D:$D,"VÄGA HEA")</f>
        <v>0</v>
      </c>
      <c r="H23">
        <f>COUNTIFS('2021'!$I:$I,A23,'2021'!$D:$D,"VÄGA HEA")</f>
        <v>0</v>
      </c>
      <c r="I23">
        <f>COUNTIFS('2021'!$I:$I,A23)-G23</f>
        <v>0</v>
      </c>
      <c r="J23">
        <f>COUNTIFS('2022'!$I:$I,A23)</f>
        <v>0</v>
      </c>
      <c r="K23">
        <f>COUNTIFS('2022'!$I:$I,A23,'2022'!$D:$D,"HEA")+COUNTIFS('2022'!$I:$I,A23,'2022'!$D:$D,"VÄGA HEA")</f>
        <v>0</v>
      </c>
      <c r="L23">
        <f>COUNTIFS('2022'!$I:$I,A23,'2022'!$D:$D,"VÄGA HEA")</f>
        <v>0</v>
      </c>
      <c r="M23">
        <f>COUNTIFS('2022'!$I:$I,A23)-K23</f>
        <v>0</v>
      </c>
    </row>
    <row r="24" spans="1:13">
      <c r="A24" t="s">
        <v>194</v>
      </c>
      <c r="B24">
        <f>COUNTIFS('2020'!$C:$C,A24)</f>
        <v>0</v>
      </c>
      <c r="C24">
        <f>COUNTIFS('2020'!$C:$C,A24,'2020'!$F:$F,"HEA")+COUNTIFS('2020'!$C:$C,A24,'2020'!$F:$F,"VÄGA HEA")</f>
        <v>0</v>
      </c>
      <c r="D24">
        <f>COUNTIFS('2020'!$C:$C,A24,'2020'!$F:$F,"VÄGA HEA")</f>
        <v>0</v>
      </c>
      <c r="E24">
        <f>COUNTIFS('2020'!$C:$C,A24)-C24</f>
        <v>0</v>
      </c>
      <c r="F24">
        <f>COUNTIFS('2021'!$I:$I,A24)</f>
        <v>0</v>
      </c>
      <c r="G24">
        <f>COUNTIFS('2021'!$I:$I,A24,'2021'!$D:$D,"HEA")+COUNTIFS('2021'!$I:$I,A24,'2021'!$D:$D,"VÄGA HEA")</f>
        <v>0</v>
      </c>
      <c r="H24">
        <f>COUNTIFS('2021'!$I:$I,A24,'2021'!$D:$D,"VÄGA HEA")</f>
        <v>0</v>
      </c>
      <c r="I24">
        <f>COUNTIFS('2021'!$I:$I,A24)-G24</f>
        <v>0</v>
      </c>
      <c r="J24">
        <f>COUNTIFS('2022'!$I:$I,A24)</f>
        <v>0</v>
      </c>
      <c r="K24">
        <f>COUNTIFS('2022'!$I:$I,A24,'2022'!$D:$D,"HEA")+COUNTIFS('2022'!$I:$I,A24,'2022'!$D:$D,"VÄGA HEA")</f>
        <v>0</v>
      </c>
      <c r="L24">
        <f>COUNTIFS('2022'!$I:$I,A24,'2022'!$D:$D,"VÄGA HEA")</f>
        <v>0</v>
      </c>
      <c r="M24">
        <f>COUNTIFS('2022'!$I:$I,A24)-K24</f>
        <v>0</v>
      </c>
    </row>
    <row r="25" spans="1:13">
      <c r="A25" t="s">
        <v>195</v>
      </c>
      <c r="B25">
        <f>COUNTIFS('2020'!$C:$C,A25)</f>
        <v>0</v>
      </c>
      <c r="C25">
        <f>COUNTIFS('2020'!$C:$C,A25,'2020'!$F:$F,"HEA")+COUNTIFS('2020'!$C:$C,A25,'2020'!$F:$F,"VÄGA HEA")</f>
        <v>0</v>
      </c>
      <c r="D25">
        <f>COUNTIFS('2020'!$C:$C,A25,'2020'!$F:$F,"VÄGA HEA")</f>
        <v>0</v>
      </c>
      <c r="E25">
        <f>COUNTIFS('2020'!$C:$C,A25)-C25</f>
        <v>0</v>
      </c>
      <c r="F25">
        <f>COUNTIFS('2021'!$I:$I,A25)</f>
        <v>0</v>
      </c>
      <c r="G25">
        <f>COUNTIFS('2021'!$I:$I,A25,'2021'!$D:$D,"HEA")+COUNTIFS('2021'!$I:$I,A25,'2021'!$D:$D,"VÄGA HEA")</f>
        <v>0</v>
      </c>
      <c r="H25">
        <f>COUNTIFS('2021'!$I:$I,A25,'2021'!$D:$D,"VÄGA HEA")</f>
        <v>0</v>
      </c>
      <c r="I25">
        <f>COUNTIFS('2021'!$I:$I,A25)-G25</f>
        <v>0</v>
      </c>
      <c r="J25">
        <f>COUNTIFS('2022'!$I:$I,A25)</f>
        <v>0</v>
      </c>
      <c r="K25">
        <f>COUNTIFS('2022'!$I:$I,A25,'2022'!$D:$D,"HEA")+COUNTIFS('2022'!$I:$I,A25,'2022'!$D:$D,"VÄGA HEA")</f>
        <v>0</v>
      </c>
      <c r="L25">
        <f>COUNTIFS('2022'!$I:$I,A25,'2022'!$D:$D,"VÄGA HEA")</f>
        <v>0</v>
      </c>
      <c r="M25">
        <f>COUNTIFS('2022'!$I:$I,A25)-K25</f>
        <v>0</v>
      </c>
    </row>
    <row r="26" spans="1:13">
      <c r="A26" t="s">
        <v>196</v>
      </c>
      <c r="B26">
        <f>COUNTIFS('2020'!$C:$C,A26)</f>
        <v>0</v>
      </c>
      <c r="C26">
        <f>COUNTIFS('2020'!$C:$C,A26,'2020'!$F:$F,"HEA")+COUNTIFS('2020'!$C:$C,A26,'2020'!$F:$F,"VÄGA HEA")</f>
        <v>0</v>
      </c>
      <c r="D26">
        <f>COUNTIFS('2020'!$C:$C,A26,'2020'!$F:$F,"VÄGA HEA")</f>
        <v>0</v>
      </c>
      <c r="E26">
        <f>COUNTIFS('2020'!$C:$C,A26)-C26</f>
        <v>0</v>
      </c>
      <c r="F26">
        <f>COUNTIFS('2021'!$I:$I,A26)</f>
        <v>0</v>
      </c>
      <c r="G26">
        <f>COUNTIFS('2021'!$I:$I,A26,'2021'!$D:$D,"HEA")+COUNTIFS('2021'!$I:$I,A26,'2021'!$D:$D,"VÄGA HEA")</f>
        <v>0</v>
      </c>
      <c r="H26">
        <f>COUNTIFS('2021'!$I:$I,A26,'2021'!$D:$D,"VÄGA HEA")</f>
        <v>0</v>
      </c>
      <c r="I26">
        <f>COUNTIFS('2021'!$I:$I,A26)-G26</f>
        <v>0</v>
      </c>
      <c r="J26">
        <f>COUNTIFS('2022'!$I:$I,A26)</f>
        <v>0</v>
      </c>
      <c r="K26">
        <f>COUNTIFS('2022'!$I:$I,A26,'2022'!$D:$D,"HEA")+COUNTIFS('2022'!$I:$I,A26,'2022'!$D:$D,"VÄGA HEA")</f>
        <v>0</v>
      </c>
      <c r="L26">
        <f>COUNTIFS('2022'!$I:$I,A26,'2022'!$D:$D,"VÄGA HEA")</f>
        <v>0</v>
      </c>
      <c r="M26">
        <f>COUNTIFS('2022'!$I:$I,A26)-K26</f>
        <v>0</v>
      </c>
    </row>
    <row r="27" spans="1:13">
      <c r="A27" t="s">
        <v>197</v>
      </c>
      <c r="B27">
        <f>COUNTIFS('2020'!$C:$C,A27)</f>
        <v>0</v>
      </c>
      <c r="C27">
        <f>COUNTIFS('2020'!$C:$C,A27,'2020'!$F:$F,"HEA")+COUNTIFS('2020'!$C:$C,A27,'2020'!$F:$F,"VÄGA HEA")</f>
        <v>0</v>
      </c>
      <c r="D27">
        <f>COUNTIFS('2020'!$C:$C,A27,'2020'!$F:$F,"VÄGA HEA")</f>
        <v>0</v>
      </c>
      <c r="E27">
        <f>COUNTIFS('2020'!$C:$C,A27)-C27</f>
        <v>0</v>
      </c>
      <c r="F27">
        <f>COUNTIFS('2021'!$I:$I,A27)</f>
        <v>0</v>
      </c>
      <c r="G27">
        <f>COUNTIFS('2021'!$I:$I,A27,'2021'!$D:$D,"HEA")+COUNTIFS('2021'!$I:$I,A27,'2021'!$D:$D,"VÄGA HEA")</f>
        <v>0</v>
      </c>
      <c r="H27">
        <f>COUNTIFS('2021'!$I:$I,A27,'2021'!$D:$D,"VÄGA HEA")</f>
        <v>0</v>
      </c>
      <c r="I27">
        <f>COUNTIFS('2021'!$I:$I,A27)-G27</f>
        <v>0</v>
      </c>
      <c r="J27">
        <f>COUNTIFS('2022'!$I:$I,A27)</f>
        <v>0</v>
      </c>
      <c r="K27">
        <f>COUNTIFS('2022'!$I:$I,A27,'2022'!$D:$D,"HEA")+COUNTIFS('2022'!$I:$I,A27,'2022'!$D:$D,"VÄGA HEA")</f>
        <v>0</v>
      </c>
      <c r="L27">
        <f>COUNTIFS('2022'!$I:$I,A27,'2022'!$D:$D,"VÄGA HEA")</f>
        <v>0</v>
      </c>
      <c r="M27">
        <f>COUNTIFS('2022'!$I:$I,A27)-K27</f>
        <v>0</v>
      </c>
    </row>
    <row r="28" spans="1:13">
      <c r="A28" t="s">
        <v>198</v>
      </c>
      <c r="B28">
        <f>COUNTIFS('2020'!$C:$C,A28)</f>
        <v>0</v>
      </c>
      <c r="C28">
        <f>COUNTIFS('2020'!$C:$C,A28,'2020'!$F:$F,"HEA")+COUNTIFS('2020'!$C:$C,A28,'2020'!$F:$F,"VÄGA HEA")</f>
        <v>0</v>
      </c>
      <c r="D28">
        <f>COUNTIFS('2020'!$C:$C,A28,'2020'!$F:$F,"VÄGA HEA")</f>
        <v>0</v>
      </c>
      <c r="E28">
        <f>COUNTIFS('2020'!$C:$C,A28)-C28</f>
        <v>0</v>
      </c>
      <c r="F28">
        <f>COUNTIFS('2021'!$I:$I,A28)</f>
        <v>0</v>
      </c>
      <c r="G28">
        <f>COUNTIFS('2021'!$I:$I,A28,'2021'!$D:$D,"HEA")+COUNTIFS('2021'!$I:$I,A28,'2021'!$D:$D,"VÄGA HEA")</f>
        <v>0</v>
      </c>
      <c r="H28">
        <f>COUNTIFS('2021'!$I:$I,A28,'2021'!$D:$D,"VÄGA HEA")</f>
        <v>0</v>
      </c>
      <c r="I28">
        <f>COUNTIFS('2021'!$I:$I,A28)-G28</f>
        <v>0</v>
      </c>
      <c r="J28">
        <f>COUNTIFS('2022'!$I:$I,A28)</f>
        <v>0</v>
      </c>
      <c r="K28">
        <f>COUNTIFS('2022'!$I:$I,A28,'2022'!$D:$D,"HEA")+COUNTIFS('2022'!$I:$I,A28,'2022'!$D:$D,"VÄGA HEA")</f>
        <v>0</v>
      </c>
      <c r="L28">
        <f>COUNTIFS('2022'!$I:$I,A28,'2022'!$D:$D,"VÄGA HEA")</f>
        <v>0</v>
      </c>
      <c r="M28">
        <f>COUNTIFS('2022'!$I:$I,A28)-K28</f>
        <v>0</v>
      </c>
    </row>
    <row r="29" spans="1:13">
      <c r="A29" t="s">
        <v>199</v>
      </c>
      <c r="B29">
        <f>COUNTIFS('2020'!$C:$C,A29)</f>
        <v>0</v>
      </c>
      <c r="C29">
        <f>COUNTIFS('2020'!$C:$C,A29,'2020'!$F:$F,"HEA")+COUNTIFS('2020'!$C:$C,A29,'2020'!$F:$F,"VÄGA HEA")</f>
        <v>0</v>
      </c>
      <c r="D29">
        <f>COUNTIFS('2020'!$C:$C,A29,'2020'!$F:$F,"VÄGA HEA")</f>
        <v>0</v>
      </c>
      <c r="E29">
        <f>COUNTIFS('2020'!$C:$C,A29)-C29</f>
        <v>0</v>
      </c>
      <c r="F29">
        <f>COUNTIFS('2021'!$I:$I,A29)</f>
        <v>0</v>
      </c>
      <c r="G29">
        <f>COUNTIFS('2021'!$I:$I,A29,'2021'!$D:$D,"HEA")+COUNTIFS('2021'!$I:$I,A29,'2021'!$D:$D,"VÄGA HEA")</f>
        <v>0</v>
      </c>
      <c r="H29">
        <f>COUNTIFS('2021'!$I:$I,A29,'2021'!$D:$D,"VÄGA HEA")</f>
        <v>0</v>
      </c>
      <c r="I29">
        <f>COUNTIFS('2021'!$I:$I,A29)-G29</f>
        <v>0</v>
      </c>
      <c r="J29">
        <f>COUNTIFS('2022'!$I:$I,A29)</f>
        <v>0</v>
      </c>
      <c r="K29">
        <f>COUNTIFS('2022'!$I:$I,A29,'2022'!$D:$D,"HEA")+COUNTIFS('2022'!$I:$I,A29,'2022'!$D:$D,"VÄGA HEA")</f>
        <v>0</v>
      </c>
      <c r="L29">
        <f>COUNTIFS('2022'!$I:$I,A29,'2022'!$D:$D,"VÄGA HEA")</f>
        <v>0</v>
      </c>
      <c r="M29">
        <f>COUNTIFS('2022'!$I:$I,A29)-K29</f>
        <v>0</v>
      </c>
    </row>
    <row r="30" spans="1:13">
      <c r="A30" t="s">
        <v>200</v>
      </c>
      <c r="B30">
        <f>COUNTIFS('2020'!$C:$C,A30)</f>
        <v>0</v>
      </c>
      <c r="C30">
        <f>COUNTIFS('2020'!$C:$C,A30,'2020'!$F:$F,"HEA")+COUNTIFS('2020'!$C:$C,A30,'2020'!$F:$F,"VÄGA HEA")</f>
        <v>0</v>
      </c>
      <c r="D30">
        <f>COUNTIFS('2020'!$C:$C,A30,'2020'!$F:$F,"VÄGA HEA")</f>
        <v>0</v>
      </c>
      <c r="E30">
        <f>COUNTIFS('2020'!$C:$C,A30)-C30</f>
        <v>0</v>
      </c>
      <c r="F30">
        <f>COUNTIFS('2021'!$I:$I,A30)</f>
        <v>0</v>
      </c>
      <c r="G30">
        <f>COUNTIFS('2021'!$I:$I,A30,'2021'!$D:$D,"HEA")+COUNTIFS('2021'!$I:$I,A30,'2021'!$D:$D,"VÄGA HEA")</f>
        <v>0</v>
      </c>
      <c r="H30">
        <f>COUNTIFS('2021'!$I:$I,A30,'2021'!$D:$D,"VÄGA HEA")</f>
        <v>0</v>
      </c>
      <c r="I30">
        <f>COUNTIFS('2021'!$I:$I,A30)-G30</f>
        <v>0</v>
      </c>
      <c r="J30">
        <f>COUNTIFS('2022'!$I:$I,A30)</f>
        <v>0</v>
      </c>
      <c r="K30">
        <f>COUNTIFS('2022'!$I:$I,A30,'2022'!$D:$D,"HEA")+COUNTIFS('2022'!$I:$I,A30,'2022'!$D:$D,"VÄGA HEA")</f>
        <v>0</v>
      </c>
      <c r="L30">
        <f>COUNTIFS('2022'!$I:$I,A30,'2022'!$D:$D,"VÄGA HEA")</f>
        <v>0</v>
      </c>
      <c r="M30">
        <f>COUNTIFS('2022'!$I:$I,A30)-K30</f>
        <v>0</v>
      </c>
    </row>
    <row r="31" spans="1:13">
      <c r="A31" t="s">
        <v>141</v>
      </c>
      <c r="B31">
        <f>COUNTIFS('2020'!$C:$C,A31)</f>
        <v>1</v>
      </c>
      <c r="C31">
        <f>COUNTIFS('2020'!$C:$C,A31,'2020'!$F:$F,"HEA")+COUNTIFS('2020'!$C:$C,A31,'2020'!$F:$F,"VÄGA HEA")</f>
        <v>1</v>
      </c>
      <c r="D31">
        <f>COUNTIFS('2020'!$C:$C,A31,'2020'!$F:$F,"VÄGA HEA")</f>
        <v>1</v>
      </c>
      <c r="E31">
        <f>COUNTIFS('2020'!$C:$C,A31)-C31</f>
        <v>0</v>
      </c>
      <c r="F31">
        <f>COUNTIFS('2021'!$I:$I,A31)</f>
        <v>1</v>
      </c>
      <c r="G31">
        <f>COUNTIFS('2021'!$I:$I,A31,'2021'!$D:$D,"HEA")+COUNTIFS('2021'!$I:$I,A31,'2021'!$D:$D,"VÄGA HEA")</f>
        <v>1</v>
      </c>
      <c r="H31">
        <f>COUNTIFS('2021'!$I:$I,A31,'2021'!$D:$D,"VÄGA HEA")</f>
        <v>1</v>
      </c>
      <c r="I31">
        <f>COUNTIFS('2021'!$I:$I,A31)-G31</f>
        <v>0</v>
      </c>
      <c r="J31">
        <f>COUNTIFS('2022'!$I:$I,A31)</f>
        <v>1</v>
      </c>
      <c r="K31">
        <f>COUNTIFS('2022'!$I:$I,A31,'2022'!$D:$D,"HEA")+COUNTIFS('2022'!$I:$I,A31,'2022'!$D:$D,"VÄGA HEA")</f>
        <v>1</v>
      </c>
      <c r="L31">
        <f>COUNTIFS('2022'!$I:$I,A31,'2022'!$D:$D,"VÄGA HEA")</f>
        <v>0</v>
      </c>
      <c r="M31">
        <f>COUNTIFS('2022'!$I:$I,A31)-K31</f>
        <v>0</v>
      </c>
    </row>
    <row r="32" spans="1:13">
      <c r="A32" t="s">
        <v>201</v>
      </c>
      <c r="B32">
        <f>COUNTIFS('2020'!$C:$C,A32)</f>
        <v>0</v>
      </c>
      <c r="C32">
        <f>COUNTIFS('2020'!$C:$C,A32,'2020'!$F:$F,"HEA")+COUNTIFS('2020'!$C:$C,A32,'2020'!$F:$F,"VÄGA HEA")</f>
        <v>0</v>
      </c>
      <c r="D32">
        <f>COUNTIFS('2020'!$C:$C,A32,'2020'!$F:$F,"VÄGA HEA")</f>
        <v>0</v>
      </c>
      <c r="E32">
        <f>COUNTIFS('2020'!$C:$C,A32)-C32</f>
        <v>0</v>
      </c>
      <c r="F32">
        <f>COUNTIFS('2021'!$I:$I,A32)</f>
        <v>0</v>
      </c>
      <c r="G32">
        <f>COUNTIFS('2021'!$I:$I,A32,'2021'!$D:$D,"HEA")+COUNTIFS('2021'!$I:$I,A32,'2021'!$D:$D,"VÄGA HEA")</f>
        <v>0</v>
      </c>
      <c r="H32">
        <f>COUNTIFS('2021'!$I:$I,A32,'2021'!$D:$D,"VÄGA HEA")</f>
        <v>0</v>
      </c>
      <c r="I32">
        <f>COUNTIFS('2021'!$I:$I,A32)-G32</f>
        <v>0</v>
      </c>
      <c r="J32">
        <f>COUNTIFS('2022'!$I:$I,A32)</f>
        <v>0</v>
      </c>
      <c r="K32">
        <f>COUNTIFS('2022'!$I:$I,A32,'2022'!$D:$D,"HEA")+COUNTIFS('2022'!$I:$I,A32,'2022'!$D:$D,"VÄGA HEA")</f>
        <v>0</v>
      </c>
      <c r="L32">
        <f>COUNTIFS('2022'!$I:$I,A32,'2022'!$D:$D,"VÄGA HEA")</f>
        <v>0</v>
      </c>
      <c r="M32">
        <f>COUNTIFS('2022'!$I:$I,A32)-K32</f>
        <v>0</v>
      </c>
    </row>
    <row r="33" spans="1:13">
      <c r="A33" t="s">
        <v>202</v>
      </c>
      <c r="B33">
        <f>COUNTIFS('2020'!$C:$C,A33)</f>
        <v>0</v>
      </c>
      <c r="C33">
        <f>COUNTIFS('2020'!$C:$C,A33,'2020'!$F:$F,"HEA")+COUNTIFS('2020'!$C:$C,A33,'2020'!$F:$F,"VÄGA HEA")</f>
        <v>0</v>
      </c>
      <c r="D33">
        <f>COUNTIFS('2020'!$C:$C,A33,'2020'!$F:$F,"VÄGA HEA")</f>
        <v>0</v>
      </c>
      <c r="E33">
        <f>COUNTIFS('2020'!$C:$C,A33)-C33</f>
        <v>0</v>
      </c>
      <c r="F33">
        <f>COUNTIFS('2021'!$I:$I,A33)</f>
        <v>0</v>
      </c>
      <c r="G33">
        <f>COUNTIFS('2021'!$I:$I,A33,'2021'!$D:$D,"HEA")+COUNTIFS('2021'!$I:$I,A33,'2021'!$D:$D,"VÄGA HEA")</f>
        <v>0</v>
      </c>
      <c r="H33">
        <f>COUNTIFS('2021'!$I:$I,A33,'2021'!$D:$D,"VÄGA HEA")</f>
        <v>0</v>
      </c>
      <c r="I33">
        <f>COUNTIFS('2021'!$I:$I,A33)-G33</f>
        <v>0</v>
      </c>
      <c r="J33">
        <f>COUNTIFS('2022'!$I:$I,A33)</f>
        <v>1</v>
      </c>
      <c r="K33">
        <f>COUNTIFS('2022'!$I:$I,A33,'2022'!$D:$D,"HEA")+COUNTIFS('2022'!$I:$I,A33,'2022'!$D:$D,"VÄGA HEA")</f>
        <v>0</v>
      </c>
      <c r="L33">
        <f>COUNTIFS('2022'!$I:$I,A33,'2022'!$D:$D,"VÄGA HEA")</f>
        <v>0</v>
      </c>
      <c r="M33">
        <f>COUNTIFS('2022'!$I:$I,A33)-K33</f>
        <v>1</v>
      </c>
    </row>
    <row r="34" spans="1:13">
      <c r="A34" t="s">
        <v>203</v>
      </c>
      <c r="B34">
        <f>COUNTIFS('2020'!$C:$C,A34)</f>
        <v>0</v>
      </c>
      <c r="C34">
        <f>COUNTIFS('2020'!$C:$C,A34,'2020'!$F:$F,"HEA")+COUNTIFS('2020'!$C:$C,A34,'2020'!$F:$F,"VÄGA HEA")</f>
        <v>0</v>
      </c>
      <c r="D34">
        <f>COUNTIFS('2020'!$C:$C,A34,'2020'!$F:$F,"VÄGA HEA")</f>
        <v>0</v>
      </c>
      <c r="E34">
        <f>COUNTIFS('2020'!$C:$C,A34)-C34</f>
        <v>0</v>
      </c>
      <c r="F34">
        <f>COUNTIFS('2021'!$I:$I,A34)</f>
        <v>0</v>
      </c>
      <c r="G34">
        <f>COUNTIFS('2021'!$I:$I,A34,'2021'!$D:$D,"HEA")+COUNTIFS('2021'!$I:$I,A34,'2021'!$D:$D,"VÄGA HEA")</f>
        <v>0</v>
      </c>
      <c r="H34">
        <f>COUNTIFS('2021'!$I:$I,A34,'2021'!$D:$D,"VÄGA HEA")</f>
        <v>0</v>
      </c>
      <c r="I34">
        <f>COUNTIFS('2021'!$I:$I,A34)-G34</f>
        <v>0</v>
      </c>
      <c r="J34">
        <f>COUNTIFS('2022'!$I:$I,A34)</f>
        <v>0</v>
      </c>
      <c r="K34">
        <f>COUNTIFS('2022'!$I:$I,A34,'2022'!$D:$D,"HEA")+COUNTIFS('2022'!$I:$I,A34,'2022'!$D:$D,"VÄGA HEA")</f>
        <v>0</v>
      </c>
      <c r="L34">
        <f>COUNTIFS('2022'!$I:$I,A34,'2022'!$D:$D,"VÄGA HEA")</f>
        <v>0</v>
      </c>
      <c r="M34">
        <f>COUNTIFS('2022'!$I:$I,A34)-K34</f>
        <v>0</v>
      </c>
    </row>
    <row r="35" spans="1:13">
      <c r="A35" t="s">
        <v>204</v>
      </c>
      <c r="B35">
        <f>COUNTIFS('2020'!$C:$C,A35)</f>
        <v>0</v>
      </c>
      <c r="C35">
        <f>COUNTIFS('2020'!$C:$C,A35,'2020'!$F:$F,"HEA")+COUNTIFS('2020'!$C:$C,A35,'2020'!$F:$F,"VÄGA HEA")</f>
        <v>0</v>
      </c>
      <c r="D35">
        <f>COUNTIFS('2020'!$C:$C,A35,'2020'!$F:$F,"VÄGA HEA")</f>
        <v>0</v>
      </c>
      <c r="E35">
        <f>COUNTIFS('2020'!$C:$C,A35)-C35</f>
        <v>0</v>
      </c>
      <c r="F35">
        <f>COUNTIFS('2021'!$I:$I,A35)</f>
        <v>0</v>
      </c>
      <c r="G35">
        <f>COUNTIFS('2021'!$I:$I,A35,'2021'!$D:$D,"HEA")+COUNTIFS('2021'!$I:$I,A35,'2021'!$D:$D,"VÄGA HEA")</f>
        <v>0</v>
      </c>
      <c r="H35">
        <f>COUNTIFS('2021'!$I:$I,A35,'2021'!$D:$D,"VÄGA HEA")</f>
        <v>0</v>
      </c>
      <c r="I35">
        <f>COUNTIFS('2021'!$I:$I,A35)-G35</f>
        <v>0</v>
      </c>
      <c r="J35">
        <f>COUNTIFS('2022'!$I:$I,A35)</f>
        <v>0</v>
      </c>
      <c r="K35">
        <f>COUNTIFS('2022'!$I:$I,A35,'2022'!$D:$D,"HEA")+COUNTIFS('2022'!$I:$I,A35,'2022'!$D:$D,"VÄGA HEA")</f>
        <v>0</v>
      </c>
      <c r="L35">
        <f>COUNTIFS('2022'!$I:$I,A35,'2022'!$D:$D,"VÄGA HEA")</f>
        <v>0</v>
      </c>
      <c r="M35">
        <f>COUNTIFS('2022'!$I:$I,A35)-K35</f>
        <v>0</v>
      </c>
    </row>
    <row r="36" spans="1:13">
      <c r="A36" t="s">
        <v>205</v>
      </c>
      <c r="B36">
        <f>COUNTIFS('2020'!$C:$C,A36)</f>
        <v>0</v>
      </c>
      <c r="C36">
        <f>COUNTIFS('2020'!$C:$C,A36,'2020'!$F:$F,"HEA")+COUNTIFS('2020'!$C:$C,A36,'2020'!$F:$F,"VÄGA HEA")</f>
        <v>0</v>
      </c>
      <c r="D36">
        <f>COUNTIFS('2020'!$C:$C,A36,'2020'!$F:$F,"VÄGA HEA")</f>
        <v>0</v>
      </c>
      <c r="E36">
        <f>COUNTIFS('2020'!$C:$C,A36)-C36</f>
        <v>0</v>
      </c>
      <c r="F36">
        <f>COUNTIFS('2021'!$I:$I,A36)</f>
        <v>0</v>
      </c>
      <c r="G36">
        <f>COUNTIFS('2021'!$I:$I,A36,'2021'!$D:$D,"HEA")+COUNTIFS('2021'!$I:$I,A36,'2021'!$D:$D,"VÄGA HEA")</f>
        <v>0</v>
      </c>
      <c r="H36">
        <f>COUNTIFS('2021'!$I:$I,A36,'2021'!$D:$D,"VÄGA HEA")</f>
        <v>0</v>
      </c>
      <c r="I36">
        <f>COUNTIFS('2021'!$I:$I,A36)-G36</f>
        <v>0</v>
      </c>
      <c r="J36">
        <f>COUNTIFS('2022'!$I:$I,A36)</f>
        <v>0</v>
      </c>
      <c r="K36">
        <f>COUNTIFS('2022'!$I:$I,A36,'2022'!$D:$D,"HEA")+COUNTIFS('2022'!$I:$I,A36,'2022'!$D:$D,"VÄGA HEA")</f>
        <v>0</v>
      </c>
      <c r="L36">
        <f>COUNTIFS('2022'!$I:$I,A36,'2022'!$D:$D,"VÄGA HEA")</f>
        <v>0</v>
      </c>
      <c r="M36">
        <f>COUNTIFS('2022'!$I:$I,A36)-K36</f>
        <v>0</v>
      </c>
    </row>
    <row r="37" spans="1:13">
      <c r="A37" t="s">
        <v>206</v>
      </c>
      <c r="B37">
        <f>COUNTIFS('2020'!$C:$C,A37)</f>
        <v>0</v>
      </c>
      <c r="C37">
        <f>COUNTIFS('2020'!$C:$C,A37,'2020'!$F:$F,"HEA")+COUNTIFS('2020'!$C:$C,A37,'2020'!$F:$F,"VÄGA HEA")</f>
        <v>0</v>
      </c>
      <c r="D37">
        <f>COUNTIFS('2020'!$C:$C,A37,'2020'!$F:$F,"VÄGA HEA")</f>
        <v>0</v>
      </c>
      <c r="E37">
        <f>COUNTIFS('2020'!$C:$C,A37)-C37</f>
        <v>0</v>
      </c>
      <c r="F37">
        <f>COUNTIFS('2021'!$I:$I,A37)</f>
        <v>1</v>
      </c>
      <c r="G37">
        <f>COUNTIFS('2021'!$I:$I,A37,'2021'!$D:$D,"HEA")+COUNTIFS('2021'!$I:$I,A37,'2021'!$D:$D,"VÄGA HEA")</f>
        <v>1</v>
      </c>
      <c r="H37">
        <f>COUNTIFS('2021'!$I:$I,A37,'2021'!$D:$D,"VÄGA HEA")</f>
        <v>1</v>
      </c>
      <c r="I37">
        <f>COUNTIFS('2021'!$I:$I,A37)-G37</f>
        <v>0</v>
      </c>
      <c r="J37">
        <f>COUNTIFS('2022'!$I:$I,A37)</f>
        <v>0</v>
      </c>
      <c r="K37">
        <f>COUNTIFS('2022'!$I:$I,A37,'2022'!$D:$D,"HEA")+COUNTIFS('2022'!$I:$I,A37,'2022'!$D:$D,"VÄGA HEA")</f>
        <v>0</v>
      </c>
      <c r="L37">
        <f>COUNTIFS('2022'!$I:$I,A37,'2022'!$D:$D,"VÄGA HEA")</f>
        <v>0</v>
      </c>
      <c r="M37">
        <f>COUNTIFS('2022'!$I:$I,A37)-K37</f>
        <v>0</v>
      </c>
    </row>
    <row r="38" spans="1:13">
      <c r="A38" t="s">
        <v>207</v>
      </c>
      <c r="B38">
        <f>COUNTIFS('2020'!$C:$C,A38)</f>
        <v>0</v>
      </c>
      <c r="C38">
        <f>COUNTIFS('2020'!$C:$C,A38,'2020'!$F:$F,"HEA")+COUNTIFS('2020'!$C:$C,A38,'2020'!$F:$F,"VÄGA HEA")</f>
        <v>0</v>
      </c>
      <c r="D38">
        <f>COUNTIFS('2020'!$C:$C,A38,'2020'!$F:$F,"VÄGA HEA")</f>
        <v>0</v>
      </c>
      <c r="E38">
        <f>COUNTIFS('2020'!$C:$C,A38)-C38</f>
        <v>0</v>
      </c>
      <c r="F38">
        <f>COUNTIFS('2021'!$I:$I,A38)</f>
        <v>0</v>
      </c>
      <c r="G38">
        <f>COUNTIFS('2021'!$I:$I,A38,'2021'!$D:$D,"HEA")+COUNTIFS('2021'!$I:$I,A38,'2021'!$D:$D,"VÄGA HEA")</f>
        <v>0</v>
      </c>
      <c r="H38">
        <f>COUNTIFS('2021'!$I:$I,A38,'2021'!$D:$D,"VÄGA HEA")</f>
        <v>0</v>
      </c>
      <c r="I38">
        <f>COUNTIFS('2021'!$I:$I,A38)-G38</f>
        <v>0</v>
      </c>
      <c r="J38">
        <f>COUNTIFS('2022'!$I:$I,A38)</f>
        <v>0</v>
      </c>
      <c r="K38">
        <f>COUNTIFS('2022'!$I:$I,A38,'2022'!$D:$D,"HEA")+COUNTIFS('2022'!$I:$I,A38,'2022'!$D:$D,"VÄGA HEA")</f>
        <v>0</v>
      </c>
      <c r="L38">
        <f>COUNTIFS('2022'!$I:$I,A38,'2022'!$D:$D,"VÄGA HEA")</f>
        <v>0</v>
      </c>
      <c r="M38">
        <f>COUNTIFS('2022'!$I:$I,A38)-K38</f>
        <v>0</v>
      </c>
    </row>
    <row r="39" spans="1:13">
      <c r="A39" t="s">
        <v>134</v>
      </c>
      <c r="B39">
        <f>COUNTIFS('2020'!$C:$C,A39)</f>
        <v>1</v>
      </c>
      <c r="C39">
        <f>COUNTIFS('2020'!$C:$C,A39,'2020'!$F:$F,"HEA")+COUNTIFS('2020'!$C:$C,A39,'2020'!$F:$F,"VÄGA HEA")</f>
        <v>1</v>
      </c>
      <c r="D39">
        <f>COUNTIFS('2020'!$C:$C,A39,'2020'!$F:$F,"VÄGA HEA")</f>
        <v>0</v>
      </c>
      <c r="E39">
        <f>COUNTIFS('2020'!$C:$C,A39)-C39</f>
        <v>0</v>
      </c>
      <c r="F39">
        <f>COUNTIFS('2021'!$I:$I,A39)</f>
        <v>1</v>
      </c>
      <c r="G39">
        <f>COUNTIFS('2021'!$I:$I,A39,'2021'!$D:$D,"HEA")+COUNTIFS('2021'!$I:$I,A39,'2021'!$D:$D,"VÄGA HEA")</f>
        <v>1</v>
      </c>
      <c r="H39">
        <f>COUNTIFS('2021'!$I:$I,A39,'2021'!$D:$D,"VÄGA HEA")</f>
        <v>0</v>
      </c>
      <c r="I39">
        <f>COUNTIFS('2021'!$I:$I,A39)-G39</f>
        <v>0</v>
      </c>
      <c r="J39">
        <f>COUNTIFS('2022'!$I:$I,A39)</f>
        <v>1</v>
      </c>
      <c r="K39">
        <f>COUNTIFS('2022'!$I:$I,A39,'2022'!$D:$D,"HEA")+COUNTIFS('2022'!$I:$I,A39,'2022'!$D:$D,"VÄGA HEA")</f>
        <v>1</v>
      </c>
      <c r="L39">
        <f>COUNTIFS('2022'!$I:$I,A39,'2022'!$D:$D,"VÄGA HEA")</f>
        <v>0</v>
      </c>
      <c r="M39">
        <f>COUNTIFS('2022'!$I:$I,A39)-K39</f>
        <v>0</v>
      </c>
    </row>
    <row r="40" spans="1:13">
      <c r="A40" t="s">
        <v>135</v>
      </c>
      <c r="B40">
        <f>COUNTIFS('2020'!$C:$C,A40)</f>
        <v>1</v>
      </c>
      <c r="C40">
        <f>COUNTIFS('2020'!$C:$C,A40,'2020'!$F:$F,"HEA")+COUNTIFS('2020'!$C:$C,A40,'2020'!$F:$F,"VÄGA HEA")</f>
        <v>1</v>
      </c>
      <c r="D40">
        <f>COUNTIFS('2020'!$C:$C,A40,'2020'!$F:$F,"VÄGA HEA")</f>
        <v>0</v>
      </c>
      <c r="E40">
        <f>COUNTIFS('2020'!$C:$C,A40)-C40</f>
        <v>0</v>
      </c>
      <c r="F40">
        <f>COUNTIFS('2021'!$I:$I,A40)</f>
        <v>1</v>
      </c>
      <c r="G40">
        <f>COUNTIFS('2021'!$I:$I,A40,'2021'!$D:$D,"HEA")+COUNTIFS('2021'!$I:$I,A40,'2021'!$D:$D,"VÄGA HEA")</f>
        <v>1</v>
      </c>
      <c r="H40">
        <f>COUNTIFS('2021'!$I:$I,A40,'2021'!$D:$D,"VÄGA HEA")</f>
        <v>1</v>
      </c>
      <c r="I40">
        <f>COUNTIFS('2021'!$I:$I,A40)-G40</f>
        <v>0</v>
      </c>
      <c r="J40">
        <f>COUNTIFS('2022'!$I:$I,A40)</f>
        <v>1</v>
      </c>
      <c r="K40">
        <f>COUNTIFS('2022'!$I:$I,A40,'2022'!$D:$D,"HEA")+COUNTIFS('2022'!$I:$I,A40,'2022'!$D:$D,"VÄGA HEA")</f>
        <v>1</v>
      </c>
      <c r="L40">
        <f>COUNTIFS('2022'!$I:$I,A40,'2022'!$D:$D,"VÄGA HEA")</f>
        <v>0</v>
      </c>
      <c r="M40">
        <f>COUNTIFS('2022'!$I:$I,A40)-K40</f>
        <v>0</v>
      </c>
    </row>
    <row r="41" spans="1:13">
      <c r="A41" t="s">
        <v>150</v>
      </c>
      <c r="B41">
        <f>COUNTIFS('2020'!$C:$C,A41)</f>
        <v>1</v>
      </c>
      <c r="C41">
        <f>COUNTIFS('2020'!$C:$C,A41,'2020'!$F:$F,"HEA")+COUNTIFS('2020'!$C:$C,A41,'2020'!$F:$F,"VÄGA HEA")</f>
        <v>1</v>
      </c>
      <c r="D41">
        <f>COUNTIFS('2020'!$C:$C,A41,'2020'!$F:$F,"VÄGA HEA")</f>
        <v>1</v>
      </c>
      <c r="E41">
        <f>COUNTIFS('2020'!$C:$C,A41)-C41</f>
        <v>0</v>
      </c>
      <c r="F41">
        <f>COUNTIFS('2021'!$I:$I,A41)</f>
        <v>1</v>
      </c>
      <c r="G41">
        <f>COUNTIFS('2021'!$I:$I,A41,'2021'!$D:$D,"HEA")+COUNTIFS('2021'!$I:$I,A41,'2021'!$D:$D,"VÄGA HEA")</f>
        <v>1</v>
      </c>
      <c r="H41">
        <f>COUNTIFS('2021'!$I:$I,A41,'2021'!$D:$D,"VÄGA HEA")</f>
        <v>1</v>
      </c>
      <c r="I41">
        <f>COUNTIFS('2021'!$I:$I,A41)-G41</f>
        <v>0</v>
      </c>
      <c r="J41">
        <f>COUNTIFS('2022'!$I:$I,A41)</f>
        <v>1</v>
      </c>
      <c r="K41">
        <f>COUNTIFS('2022'!$I:$I,A41,'2022'!$D:$D,"HEA")+COUNTIFS('2022'!$I:$I,A41,'2022'!$D:$D,"VÄGA HEA")</f>
        <v>1</v>
      </c>
      <c r="L41">
        <f>COUNTIFS('2022'!$I:$I,A41,'2022'!$D:$D,"VÄGA HEA")</f>
        <v>1</v>
      </c>
      <c r="M41">
        <f>COUNTIFS('2022'!$I:$I,A41)-K41</f>
        <v>0</v>
      </c>
    </row>
    <row r="42" spans="1:13">
      <c r="A42" t="s">
        <v>154</v>
      </c>
      <c r="B42">
        <f>COUNTIFS('2020'!$C:$C,A42)</f>
        <v>1</v>
      </c>
      <c r="C42">
        <f>COUNTIFS('2020'!$C:$C,A42,'2020'!$F:$F,"HEA")+COUNTIFS('2020'!$C:$C,A42,'2020'!$F:$F,"VÄGA HEA")</f>
        <v>1</v>
      </c>
      <c r="D42">
        <f>COUNTIFS('2020'!$C:$C,A42,'2020'!$F:$F,"VÄGA HEA")</f>
        <v>1</v>
      </c>
      <c r="E42">
        <f>COUNTIFS('2020'!$C:$C,A42)-C42</f>
        <v>0</v>
      </c>
      <c r="F42">
        <f>COUNTIFS('2021'!$I:$I,A42)</f>
        <v>1</v>
      </c>
      <c r="G42">
        <f>COUNTIFS('2021'!$I:$I,A42,'2021'!$D:$D,"HEA")+COUNTIFS('2021'!$I:$I,A42,'2021'!$D:$D,"VÄGA HEA")</f>
        <v>1</v>
      </c>
      <c r="H42">
        <f>COUNTIFS('2021'!$I:$I,A42,'2021'!$D:$D,"VÄGA HEA")</f>
        <v>1</v>
      </c>
      <c r="I42">
        <f>COUNTIFS('2021'!$I:$I,A42)-G42</f>
        <v>0</v>
      </c>
      <c r="J42">
        <f>COUNTIFS('2022'!$I:$I,A42)</f>
        <v>1</v>
      </c>
      <c r="K42">
        <f>COUNTIFS('2022'!$I:$I,A42,'2022'!$D:$D,"HEA")+COUNTIFS('2022'!$I:$I,A42,'2022'!$D:$D,"VÄGA HEA")</f>
        <v>1</v>
      </c>
      <c r="L42">
        <f>COUNTIFS('2022'!$I:$I,A42,'2022'!$D:$D,"VÄGA HEA")</f>
        <v>1</v>
      </c>
      <c r="M42">
        <f>COUNTIFS('2022'!$I:$I,A42)-K42</f>
        <v>0</v>
      </c>
    </row>
    <row r="43" spans="1:13">
      <c r="A43" t="s">
        <v>138</v>
      </c>
      <c r="B43">
        <f>COUNTIFS('2020'!$C:$C,A43)</f>
        <v>3</v>
      </c>
      <c r="C43">
        <f>COUNTIFS('2020'!$C:$C,A43,'2020'!$F:$F,"HEA")+COUNTIFS('2020'!$C:$C,A43,'2020'!$F:$F,"VÄGA HEA")</f>
        <v>3</v>
      </c>
      <c r="D43">
        <f>COUNTIFS('2020'!$C:$C,A43,'2020'!$F:$F,"VÄGA HEA")</f>
        <v>3</v>
      </c>
      <c r="E43">
        <f>COUNTIFS('2020'!$C:$C,A43)-C43</f>
        <v>0</v>
      </c>
      <c r="F43">
        <f>COUNTIFS('2021'!$I:$I,A43)</f>
        <v>3</v>
      </c>
      <c r="G43">
        <f>COUNTIFS('2021'!$I:$I,A43,'2021'!$D:$D,"HEA")+COUNTIFS('2021'!$I:$I,A43,'2021'!$D:$D,"VÄGA HEA")</f>
        <v>3</v>
      </c>
      <c r="H43">
        <f>COUNTIFS('2021'!$I:$I,A43,'2021'!$D:$D,"VÄGA HEA")</f>
        <v>2</v>
      </c>
      <c r="I43">
        <f>COUNTIFS('2021'!$I:$I,A43)-G43</f>
        <v>0</v>
      </c>
      <c r="J43">
        <f>COUNTIFS('2022'!$I:$I,A43)</f>
        <v>3</v>
      </c>
      <c r="K43">
        <f>COUNTIFS('2022'!$I:$I,A43,'2022'!$D:$D,"HEA")+COUNTIFS('2022'!$I:$I,A43,'2022'!$D:$D,"VÄGA HEA")</f>
        <v>3</v>
      </c>
      <c r="L43">
        <f>COUNTIFS('2022'!$I:$I,A43,'2022'!$D:$D,"VÄGA HEA")</f>
        <v>2</v>
      </c>
      <c r="M43">
        <f>COUNTIFS('2022'!$I:$I,A43)-K43</f>
        <v>0</v>
      </c>
    </row>
    <row r="44" spans="1:13">
      <c r="A44" t="s">
        <v>208</v>
      </c>
      <c r="B44">
        <f>COUNTIFS('2020'!$C:$C,A44)</f>
        <v>0</v>
      </c>
      <c r="C44">
        <f>COUNTIFS('2020'!$C:$C,A44,'2020'!$F:$F,"HEA")+COUNTIFS('2020'!$C:$C,A44,'2020'!$F:$F,"VÄGA HEA")</f>
        <v>0</v>
      </c>
      <c r="D44">
        <f>COUNTIFS('2020'!$C:$C,A44,'2020'!$F:$F,"VÄGA HEA")</f>
        <v>0</v>
      </c>
      <c r="E44">
        <f>COUNTIFS('2020'!$C:$C,A44)-C44</f>
        <v>0</v>
      </c>
      <c r="F44">
        <f>COUNTIFS('2021'!$I:$I,A44)</f>
        <v>0</v>
      </c>
      <c r="G44">
        <f>COUNTIFS('2021'!$I:$I,A44,'2021'!$D:$D,"HEA")+COUNTIFS('2021'!$I:$I,A44,'2021'!$D:$D,"VÄGA HEA")</f>
        <v>0</v>
      </c>
      <c r="H44">
        <f>COUNTIFS('2021'!$I:$I,A44,'2021'!$D:$D,"VÄGA HEA")</f>
        <v>0</v>
      </c>
      <c r="I44">
        <f>COUNTIFS('2021'!$I:$I,A44)-G44</f>
        <v>0</v>
      </c>
      <c r="J44">
        <f>COUNTIFS('2022'!$I:$I,A44)</f>
        <v>0</v>
      </c>
      <c r="K44">
        <f>COUNTIFS('2022'!$I:$I,A44,'2022'!$D:$D,"HEA")+COUNTIFS('2022'!$I:$I,A44,'2022'!$D:$D,"VÄGA HEA")</f>
        <v>0</v>
      </c>
      <c r="L44">
        <f>COUNTIFS('2022'!$I:$I,A44,'2022'!$D:$D,"VÄGA HEA")</f>
        <v>0</v>
      </c>
      <c r="M44">
        <f>COUNTIFS('2022'!$I:$I,A44)-K44</f>
        <v>0</v>
      </c>
    </row>
    <row r="45" spans="1:13">
      <c r="A45" t="s">
        <v>209</v>
      </c>
      <c r="B45">
        <f>COUNTIFS('2020'!$C:$C,A45)</f>
        <v>0</v>
      </c>
      <c r="C45">
        <f>COUNTIFS('2020'!$C:$C,A45,'2020'!$F:$F,"HEA")+COUNTIFS('2020'!$C:$C,A45,'2020'!$F:$F,"VÄGA HEA")</f>
        <v>0</v>
      </c>
      <c r="D45">
        <f>COUNTIFS('2020'!$C:$C,A45,'2020'!$F:$F,"VÄGA HEA")</f>
        <v>0</v>
      </c>
      <c r="E45">
        <f>COUNTIFS('2020'!$C:$C,A45)-C45</f>
        <v>0</v>
      </c>
      <c r="F45">
        <f>COUNTIFS('2021'!$I:$I,A45)</f>
        <v>0</v>
      </c>
      <c r="G45">
        <f>COUNTIFS('2021'!$I:$I,A45,'2021'!$D:$D,"HEA")+COUNTIFS('2021'!$I:$I,A45,'2021'!$D:$D,"VÄGA HEA")</f>
        <v>0</v>
      </c>
      <c r="H45">
        <f>COUNTIFS('2021'!$I:$I,A45,'2021'!$D:$D,"VÄGA HEA")</f>
        <v>0</v>
      </c>
      <c r="I45">
        <f>COUNTIFS('2021'!$I:$I,A45)-G45</f>
        <v>0</v>
      </c>
      <c r="J45">
        <f>COUNTIFS('2022'!$I:$I,A45)</f>
        <v>0</v>
      </c>
      <c r="K45">
        <f>COUNTIFS('2022'!$I:$I,A45,'2022'!$D:$D,"HEA")+COUNTIFS('2022'!$I:$I,A45,'2022'!$D:$D,"VÄGA HEA")</f>
        <v>0</v>
      </c>
      <c r="L45">
        <f>COUNTIFS('2022'!$I:$I,A45,'2022'!$D:$D,"VÄGA HEA")</f>
        <v>0</v>
      </c>
      <c r="M45">
        <f>COUNTIFS('2022'!$I:$I,A45)-K45</f>
        <v>0</v>
      </c>
    </row>
    <row r="46" spans="1:13">
      <c r="A46" t="s">
        <v>210</v>
      </c>
      <c r="B46">
        <f>COUNTIFS('2020'!$C:$C,A46)</f>
        <v>0</v>
      </c>
      <c r="C46">
        <f>COUNTIFS('2020'!$C:$C,A46,'2020'!$F:$F,"HEA")+COUNTIFS('2020'!$C:$C,A46,'2020'!$F:$F,"VÄGA HEA")</f>
        <v>0</v>
      </c>
      <c r="D46">
        <f>COUNTIFS('2020'!$C:$C,A46,'2020'!$F:$F,"VÄGA HEA")</f>
        <v>0</v>
      </c>
      <c r="E46">
        <f>COUNTIFS('2020'!$C:$C,A46)-C46</f>
        <v>0</v>
      </c>
      <c r="F46">
        <f>COUNTIFS('2021'!$I:$I,A46)</f>
        <v>0</v>
      </c>
      <c r="G46">
        <f>COUNTIFS('2021'!$I:$I,A46,'2021'!$D:$D,"HEA")+COUNTIFS('2021'!$I:$I,A46,'2021'!$D:$D,"VÄGA HEA")</f>
        <v>0</v>
      </c>
      <c r="H46">
        <f>COUNTIFS('2021'!$I:$I,A46,'2021'!$D:$D,"VÄGA HEA")</f>
        <v>0</v>
      </c>
      <c r="I46">
        <f>COUNTIFS('2021'!$I:$I,A46)-G46</f>
        <v>0</v>
      </c>
      <c r="J46">
        <f>COUNTIFS('2022'!$I:$I,A46)</f>
        <v>0</v>
      </c>
      <c r="K46">
        <f>COUNTIFS('2022'!$I:$I,A46,'2022'!$D:$D,"HEA")+COUNTIFS('2022'!$I:$I,A46,'2022'!$D:$D,"VÄGA HEA")</f>
        <v>0</v>
      </c>
      <c r="L46">
        <f>COUNTIFS('2022'!$I:$I,A46,'2022'!$D:$D,"VÄGA HEA")</f>
        <v>0</v>
      </c>
      <c r="M46">
        <f>COUNTIFS('2022'!$I:$I,A46)-K46</f>
        <v>0</v>
      </c>
    </row>
    <row r="47" spans="1:13">
      <c r="A47" t="s">
        <v>211</v>
      </c>
      <c r="B47">
        <f>COUNTIFS('2020'!$C:$C,A47)</f>
        <v>0</v>
      </c>
      <c r="C47">
        <f>COUNTIFS('2020'!$C:$C,A47,'2020'!$F:$F,"HEA")+COUNTIFS('2020'!$C:$C,A47,'2020'!$F:$F,"VÄGA HEA")</f>
        <v>0</v>
      </c>
      <c r="D47">
        <f>COUNTIFS('2020'!$C:$C,A47,'2020'!$F:$F,"VÄGA HEA")</f>
        <v>0</v>
      </c>
      <c r="E47">
        <f>COUNTIFS('2020'!$C:$C,A47)-C47</f>
        <v>0</v>
      </c>
      <c r="F47">
        <f>COUNTIFS('2021'!$I:$I,A47)</f>
        <v>1</v>
      </c>
      <c r="G47">
        <f>COUNTIFS('2021'!$I:$I,A47,'2021'!$D:$D,"HEA")+COUNTIFS('2021'!$I:$I,A47,'2021'!$D:$D,"VÄGA HEA")</f>
        <v>1</v>
      </c>
      <c r="H47">
        <f>COUNTIFS('2021'!$I:$I,A47,'2021'!$D:$D,"VÄGA HEA")</f>
        <v>1</v>
      </c>
      <c r="I47">
        <f>COUNTIFS('2021'!$I:$I,A47)-G47</f>
        <v>0</v>
      </c>
      <c r="J47">
        <f>COUNTIFS('2022'!$I:$I,A47)</f>
        <v>0</v>
      </c>
      <c r="K47">
        <f>COUNTIFS('2022'!$I:$I,A47,'2022'!$D:$D,"HEA")+COUNTIFS('2022'!$I:$I,A47,'2022'!$D:$D,"VÄGA HEA")</f>
        <v>0</v>
      </c>
      <c r="L47">
        <f>COUNTIFS('2022'!$I:$I,A47,'2022'!$D:$D,"VÄGA HEA")</f>
        <v>0</v>
      </c>
      <c r="M47">
        <f>COUNTIFS('2022'!$I:$I,A47)-K47</f>
        <v>0</v>
      </c>
    </row>
    <row r="48" spans="1:13">
      <c r="A48" t="s">
        <v>145</v>
      </c>
      <c r="B48">
        <f>COUNTIFS('2020'!$C:$C,A48)</f>
        <v>1</v>
      </c>
      <c r="C48">
        <f>COUNTIFS('2020'!$C:$C,A48,'2020'!$F:$F,"HEA")+COUNTIFS('2020'!$C:$C,A48,'2020'!$F:$F,"VÄGA HEA")</f>
        <v>1</v>
      </c>
      <c r="D48">
        <f>COUNTIFS('2020'!$C:$C,A48,'2020'!$F:$F,"VÄGA HEA")</f>
        <v>0</v>
      </c>
      <c r="E48">
        <f>COUNTIFS('2020'!$C:$C,A48)-C48</f>
        <v>0</v>
      </c>
      <c r="F48">
        <f>COUNTIFS('2021'!$I:$I,A48)</f>
        <v>0</v>
      </c>
      <c r="G48">
        <f>COUNTIFS('2021'!$I:$I,A48,'2021'!$D:$D,"HEA")+COUNTIFS('2021'!$I:$I,A48,'2021'!$D:$D,"VÄGA HEA")</f>
        <v>0</v>
      </c>
      <c r="H48">
        <f>COUNTIFS('2021'!$I:$I,A48,'2021'!$D:$D,"VÄGA HEA")</f>
        <v>0</v>
      </c>
      <c r="I48">
        <f>COUNTIFS('2021'!$I:$I,A48)-G48</f>
        <v>0</v>
      </c>
      <c r="J48">
        <f>COUNTIFS('2022'!$I:$I,A48)</f>
        <v>1</v>
      </c>
      <c r="K48">
        <f>COUNTIFS('2022'!$I:$I,A48,'2022'!$D:$D,"HEA")+COUNTIFS('2022'!$I:$I,A48,'2022'!$D:$D,"VÄGA HEA")</f>
        <v>0</v>
      </c>
      <c r="L48">
        <f>COUNTIFS('2022'!$I:$I,A48,'2022'!$D:$D,"VÄGA HEA")</f>
        <v>0</v>
      </c>
      <c r="M48">
        <f>COUNTIFS('2022'!$I:$I,A48)-K48</f>
        <v>1</v>
      </c>
    </row>
    <row r="49" spans="1:13">
      <c r="A49" t="s">
        <v>147</v>
      </c>
      <c r="B49">
        <f>COUNTIFS('2020'!$C:$C,A49)</f>
        <v>4</v>
      </c>
      <c r="C49">
        <f>COUNTIFS('2020'!$C:$C,A49,'2020'!$F:$F,"HEA")+COUNTIFS('2020'!$C:$C,A49,'2020'!$F:$F,"VÄGA HEA")</f>
        <v>1</v>
      </c>
      <c r="D49">
        <f>COUNTIFS('2020'!$C:$C,A49,'2020'!$F:$F,"VÄGA HEA")</f>
        <v>1</v>
      </c>
      <c r="E49">
        <f>COUNTIFS('2020'!$C:$C,A49)-C49</f>
        <v>3</v>
      </c>
      <c r="F49">
        <f>COUNTIFS('2021'!$I:$I,A49)</f>
        <v>4</v>
      </c>
      <c r="G49">
        <f>COUNTIFS('2021'!$I:$I,A49,'2021'!$D:$D,"HEA")+COUNTIFS('2021'!$I:$I,A49,'2021'!$D:$D,"VÄGA HEA")</f>
        <v>1</v>
      </c>
      <c r="H49">
        <f>COUNTIFS('2021'!$I:$I,A49,'2021'!$D:$D,"VÄGA HEA")</f>
        <v>0</v>
      </c>
      <c r="I49">
        <f>COUNTIFS('2021'!$I:$I,A49)-G49</f>
        <v>3</v>
      </c>
      <c r="J49">
        <f>COUNTIFS('2022'!$I:$I,A49)</f>
        <v>3</v>
      </c>
      <c r="K49">
        <f>COUNTIFS('2022'!$I:$I,A49,'2022'!$D:$D,"HEA")+COUNTIFS('2022'!$I:$I,A49,'2022'!$D:$D,"VÄGA HEA")</f>
        <v>1</v>
      </c>
      <c r="L49">
        <f>COUNTIFS('2022'!$I:$I,A49,'2022'!$D:$D,"VÄGA HEA")</f>
        <v>0</v>
      </c>
      <c r="M49">
        <f>COUNTIFS('2022'!$I:$I,A49)-K49</f>
        <v>2</v>
      </c>
    </row>
    <row r="50" spans="1:13">
      <c r="A50" t="s">
        <v>212</v>
      </c>
      <c r="B50">
        <f>COUNTIFS('2020'!$C:$C,A50)</f>
        <v>0</v>
      </c>
      <c r="C50">
        <f>COUNTIFS('2020'!$C:$C,A50,'2020'!$F:$F,"HEA")+COUNTIFS('2020'!$C:$C,A50,'2020'!$F:$F,"VÄGA HEA")</f>
        <v>0</v>
      </c>
      <c r="D50">
        <f>COUNTIFS('2020'!$C:$C,A50,'2020'!$F:$F,"VÄGA HEA")</f>
        <v>0</v>
      </c>
      <c r="E50">
        <f>COUNTIFS('2020'!$C:$C,A50)-C50</f>
        <v>0</v>
      </c>
      <c r="F50">
        <f>COUNTIFS('2021'!$I:$I,A50)</f>
        <v>0</v>
      </c>
      <c r="G50">
        <f>COUNTIFS('2021'!$I:$I,A50,'2021'!$D:$D,"HEA")+COUNTIFS('2021'!$I:$I,A50,'2021'!$D:$D,"VÄGA HEA")</f>
        <v>0</v>
      </c>
      <c r="H50">
        <f>COUNTIFS('2021'!$I:$I,A50,'2021'!$D:$D,"VÄGA HEA")</f>
        <v>0</v>
      </c>
      <c r="I50">
        <f>COUNTIFS('2021'!$I:$I,A50)-G50</f>
        <v>0</v>
      </c>
      <c r="J50">
        <f>COUNTIFS('2022'!$I:$I,A50)</f>
        <v>0</v>
      </c>
      <c r="K50">
        <f>COUNTIFS('2022'!$I:$I,A50,'2022'!$D:$D,"HEA")+COUNTIFS('2022'!$I:$I,A50,'2022'!$D:$D,"VÄGA HEA")</f>
        <v>0</v>
      </c>
      <c r="L50">
        <f>COUNTIFS('2022'!$I:$I,A50,'2022'!$D:$D,"VÄGA HEA")</f>
        <v>0</v>
      </c>
      <c r="M50">
        <f>COUNTIFS('2022'!$I:$I,A50)-K50</f>
        <v>0</v>
      </c>
    </row>
    <row r="51" spans="1:13">
      <c r="A51" t="s">
        <v>213</v>
      </c>
      <c r="B51">
        <f>COUNTIFS('2020'!$C:$C,A51)</f>
        <v>0</v>
      </c>
      <c r="C51">
        <f>COUNTIFS('2020'!$C:$C,A51,'2020'!$F:$F,"HEA")+COUNTIFS('2020'!$C:$C,A51,'2020'!$F:$F,"VÄGA HEA")</f>
        <v>0</v>
      </c>
      <c r="D51">
        <f>COUNTIFS('2020'!$C:$C,A51,'2020'!$F:$F,"VÄGA HEA")</f>
        <v>0</v>
      </c>
      <c r="E51">
        <f>COUNTIFS('2020'!$C:$C,A51)-C51</f>
        <v>0</v>
      </c>
      <c r="F51">
        <f>COUNTIFS('2021'!$I:$I,A51)</f>
        <v>0</v>
      </c>
      <c r="G51">
        <f>COUNTIFS('2021'!$I:$I,A51,'2021'!$D:$D,"HEA")+COUNTIFS('2021'!$I:$I,A51,'2021'!$D:$D,"VÄGA HEA")</f>
        <v>0</v>
      </c>
      <c r="H51">
        <f>COUNTIFS('2021'!$I:$I,A51,'2021'!$D:$D,"VÄGA HEA")</f>
        <v>0</v>
      </c>
      <c r="I51">
        <f>COUNTIFS('2021'!$I:$I,A51)-G51</f>
        <v>0</v>
      </c>
      <c r="J51">
        <f>COUNTIFS('2022'!$I:$I,A51)</f>
        <v>0</v>
      </c>
      <c r="K51">
        <f>COUNTIFS('2022'!$I:$I,A51,'2022'!$D:$D,"HEA")+COUNTIFS('2022'!$I:$I,A51,'2022'!$D:$D,"VÄGA HEA")</f>
        <v>0</v>
      </c>
      <c r="L51">
        <f>COUNTIFS('2022'!$I:$I,A51,'2022'!$D:$D,"VÄGA HEA")</f>
        <v>0</v>
      </c>
      <c r="M51">
        <f>COUNTIFS('2022'!$I:$I,A51)-K51</f>
        <v>0</v>
      </c>
    </row>
    <row r="52" spans="1:13">
      <c r="A52" t="s">
        <v>214</v>
      </c>
      <c r="B52">
        <f>COUNTIFS('2020'!$C:$C,A52)</f>
        <v>0</v>
      </c>
      <c r="C52">
        <f>COUNTIFS('2020'!$C:$C,A52,'2020'!$F:$F,"HEA")+COUNTIFS('2020'!$C:$C,A52,'2020'!$F:$F,"VÄGA HEA")</f>
        <v>0</v>
      </c>
      <c r="D52">
        <f>COUNTIFS('2020'!$C:$C,A52,'2020'!$F:$F,"VÄGA HEA")</f>
        <v>0</v>
      </c>
      <c r="E52">
        <f>COUNTIFS('2020'!$C:$C,A52)-C52</f>
        <v>0</v>
      </c>
      <c r="F52">
        <f>COUNTIFS('2021'!$I:$I,A52)</f>
        <v>0</v>
      </c>
      <c r="G52">
        <f>COUNTIFS('2021'!$I:$I,A52,'2021'!$D:$D,"HEA")+COUNTIFS('2021'!$I:$I,A52,'2021'!$D:$D,"VÄGA HEA")</f>
        <v>0</v>
      </c>
      <c r="H52">
        <f>COUNTIFS('2021'!$I:$I,A52,'2021'!$D:$D,"VÄGA HEA")</f>
        <v>0</v>
      </c>
      <c r="I52">
        <f>COUNTIFS('2021'!$I:$I,A52)-G52</f>
        <v>0</v>
      </c>
      <c r="J52">
        <f>COUNTIFS('2022'!$I:$I,A52)</f>
        <v>0</v>
      </c>
      <c r="K52">
        <f>COUNTIFS('2022'!$I:$I,A52,'2022'!$D:$D,"HEA")+COUNTIFS('2022'!$I:$I,A52,'2022'!$D:$D,"VÄGA HEA")</f>
        <v>0</v>
      </c>
      <c r="L52">
        <f>COUNTIFS('2022'!$I:$I,A52,'2022'!$D:$D,"VÄGA HEA")</f>
        <v>0</v>
      </c>
      <c r="M52">
        <f>COUNTIFS('2022'!$I:$I,A52)-K52</f>
        <v>0</v>
      </c>
    </row>
    <row r="53" spans="1:13">
      <c r="A53" t="s">
        <v>215</v>
      </c>
      <c r="B53">
        <f>COUNTIFS('2020'!$C:$C,A53)</f>
        <v>0</v>
      </c>
      <c r="C53">
        <f>COUNTIFS('2020'!$C:$C,A53,'2020'!$F:$F,"HEA")+COUNTIFS('2020'!$C:$C,A53,'2020'!$F:$F,"VÄGA HEA")</f>
        <v>0</v>
      </c>
      <c r="D53">
        <f>COUNTIFS('2020'!$C:$C,A53,'2020'!$F:$F,"VÄGA HEA")</f>
        <v>0</v>
      </c>
      <c r="E53">
        <f>COUNTIFS('2020'!$C:$C,A53)-C53</f>
        <v>0</v>
      </c>
      <c r="F53">
        <f>COUNTIFS('2021'!$I:$I,A53)</f>
        <v>0</v>
      </c>
      <c r="G53">
        <f>COUNTIFS('2021'!$I:$I,A53,'2021'!$D:$D,"HEA")+COUNTIFS('2021'!$I:$I,A53,'2021'!$D:$D,"VÄGA HEA")</f>
        <v>0</v>
      </c>
      <c r="H53">
        <f>COUNTIFS('2021'!$I:$I,A53,'2021'!$D:$D,"VÄGA HEA")</f>
        <v>0</v>
      </c>
      <c r="I53">
        <f>COUNTIFS('2021'!$I:$I,A53)-G53</f>
        <v>0</v>
      </c>
      <c r="J53">
        <f>COUNTIFS('2022'!$I:$I,A53)</f>
        <v>0</v>
      </c>
      <c r="K53">
        <f>COUNTIFS('2022'!$I:$I,A53,'2022'!$D:$D,"HEA")+COUNTIFS('2022'!$I:$I,A53,'2022'!$D:$D,"VÄGA HEA")</f>
        <v>0</v>
      </c>
      <c r="L53">
        <f>COUNTIFS('2022'!$I:$I,A53,'2022'!$D:$D,"VÄGA HEA")</f>
        <v>0</v>
      </c>
      <c r="M53">
        <f>COUNTIFS('2022'!$I:$I,A53)-K53</f>
        <v>0</v>
      </c>
    </row>
    <row r="54" spans="1:13">
      <c r="A54" t="s">
        <v>216</v>
      </c>
      <c r="B54">
        <f>COUNTIFS('2020'!$C:$C,A54)</f>
        <v>0</v>
      </c>
      <c r="C54">
        <f>COUNTIFS('2020'!$C:$C,A54,'2020'!$F:$F,"HEA")+COUNTIFS('2020'!$C:$C,A54,'2020'!$F:$F,"VÄGA HEA")</f>
        <v>0</v>
      </c>
      <c r="D54">
        <f>COUNTIFS('2020'!$C:$C,A54,'2020'!$F:$F,"VÄGA HEA")</f>
        <v>0</v>
      </c>
      <c r="E54">
        <f>COUNTIFS('2020'!$C:$C,A54)-C54</f>
        <v>0</v>
      </c>
      <c r="F54">
        <f>COUNTIFS('2021'!$I:$I,A54)</f>
        <v>0</v>
      </c>
      <c r="G54">
        <f>COUNTIFS('2021'!$I:$I,A54,'2021'!$D:$D,"HEA")+COUNTIFS('2021'!$I:$I,A54,'2021'!$D:$D,"VÄGA HEA")</f>
        <v>0</v>
      </c>
      <c r="H54">
        <f>COUNTIFS('2021'!$I:$I,A54,'2021'!$D:$D,"VÄGA HEA")</f>
        <v>0</v>
      </c>
      <c r="I54">
        <f>COUNTIFS('2021'!$I:$I,A54)-G54</f>
        <v>0</v>
      </c>
      <c r="J54">
        <f>COUNTIFS('2022'!$I:$I,A54)</f>
        <v>0</v>
      </c>
      <c r="K54">
        <f>COUNTIFS('2022'!$I:$I,A54,'2022'!$D:$D,"HEA")+COUNTIFS('2022'!$I:$I,A54,'2022'!$D:$D,"VÄGA HEA")</f>
        <v>0</v>
      </c>
      <c r="L54">
        <f>COUNTIFS('2022'!$I:$I,A54,'2022'!$D:$D,"VÄGA HEA")</f>
        <v>0</v>
      </c>
      <c r="M54">
        <f>COUNTIFS('2022'!$I:$I,A54)-K54</f>
        <v>0</v>
      </c>
    </row>
    <row r="55" spans="1:13">
      <c r="A55" t="s">
        <v>217</v>
      </c>
      <c r="B55">
        <f>COUNTIFS('2020'!$C:$C,A55)</f>
        <v>0</v>
      </c>
      <c r="C55">
        <f>COUNTIFS('2020'!$C:$C,A55,'2020'!$F:$F,"HEA")+COUNTIFS('2020'!$C:$C,A55,'2020'!$F:$F,"VÄGA HEA")</f>
        <v>0</v>
      </c>
      <c r="D55">
        <f>COUNTIFS('2020'!$C:$C,A55,'2020'!$F:$F,"VÄGA HEA")</f>
        <v>0</v>
      </c>
      <c r="E55">
        <f>COUNTIFS('2020'!$C:$C,A55)-C55</f>
        <v>0</v>
      </c>
      <c r="F55">
        <f>COUNTIFS('2021'!$I:$I,A55)</f>
        <v>0</v>
      </c>
      <c r="G55">
        <f>COUNTIFS('2021'!$I:$I,A55,'2021'!$D:$D,"HEA")+COUNTIFS('2021'!$I:$I,A55,'2021'!$D:$D,"VÄGA HEA")</f>
        <v>0</v>
      </c>
      <c r="H55">
        <f>COUNTIFS('2021'!$I:$I,A55,'2021'!$D:$D,"VÄGA HEA")</f>
        <v>0</v>
      </c>
      <c r="I55">
        <f>COUNTIFS('2021'!$I:$I,A55)-G55</f>
        <v>0</v>
      </c>
      <c r="J55">
        <f>COUNTIFS('2022'!$I:$I,A55)</f>
        <v>0</v>
      </c>
      <c r="K55">
        <f>COUNTIFS('2022'!$I:$I,A55,'2022'!$D:$D,"HEA")+COUNTIFS('2022'!$I:$I,A55,'2022'!$D:$D,"VÄGA HEA")</f>
        <v>0</v>
      </c>
      <c r="L55">
        <f>COUNTIFS('2022'!$I:$I,A55,'2022'!$D:$D,"VÄGA HEA")</f>
        <v>0</v>
      </c>
      <c r="M55">
        <f>COUNTIFS('2022'!$I:$I,A55)-K55</f>
        <v>0</v>
      </c>
    </row>
    <row r="56" spans="1:13">
      <c r="A56" t="s">
        <v>218</v>
      </c>
      <c r="B56">
        <f>COUNTIFS('2020'!$C:$C,A56)</f>
        <v>0</v>
      </c>
      <c r="C56">
        <f>COUNTIFS('2020'!$C:$C,A56,'2020'!$F:$F,"HEA")+COUNTIFS('2020'!$C:$C,A56,'2020'!$F:$F,"VÄGA HEA")</f>
        <v>0</v>
      </c>
      <c r="D56">
        <f>COUNTIFS('2020'!$C:$C,A56,'2020'!$F:$F,"VÄGA HEA")</f>
        <v>0</v>
      </c>
      <c r="E56">
        <f>COUNTIFS('2020'!$C:$C,A56)-C56</f>
        <v>0</v>
      </c>
      <c r="F56">
        <f>COUNTIFS('2021'!$I:$I,A56)</f>
        <v>0</v>
      </c>
      <c r="G56">
        <f>COUNTIFS('2021'!$I:$I,A56,'2021'!$D:$D,"HEA")+COUNTIFS('2021'!$I:$I,A56,'2021'!$D:$D,"VÄGA HEA")</f>
        <v>0</v>
      </c>
      <c r="H56">
        <f>COUNTIFS('2021'!$I:$I,A56,'2021'!$D:$D,"VÄGA HEA")</f>
        <v>0</v>
      </c>
      <c r="I56">
        <f>COUNTIFS('2021'!$I:$I,A56)-G56</f>
        <v>0</v>
      </c>
      <c r="J56">
        <f>COUNTIFS('2022'!$I:$I,A56)</f>
        <v>0</v>
      </c>
      <c r="K56">
        <f>COUNTIFS('2022'!$I:$I,A56,'2022'!$D:$D,"HEA")+COUNTIFS('2022'!$I:$I,A56,'2022'!$D:$D,"VÄGA HEA")</f>
        <v>0</v>
      </c>
      <c r="L56">
        <f>COUNTIFS('2022'!$I:$I,A56,'2022'!$D:$D,"VÄGA HEA")</f>
        <v>0</v>
      </c>
      <c r="M56">
        <f>COUNTIFS('2022'!$I:$I,A56)-K56</f>
        <v>0</v>
      </c>
    </row>
    <row r="57" spans="1:13">
      <c r="A57" t="s">
        <v>219</v>
      </c>
      <c r="B57">
        <f>COUNTIFS('2020'!$C:$C,A57)</f>
        <v>0</v>
      </c>
      <c r="C57">
        <f>COUNTIFS('2020'!$C:$C,A57,'2020'!$F:$F,"HEA")+COUNTIFS('2020'!$C:$C,A57,'2020'!$F:$F,"VÄGA HEA")</f>
        <v>0</v>
      </c>
      <c r="D57">
        <f>COUNTIFS('2020'!$C:$C,A57,'2020'!$F:$F,"VÄGA HEA")</f>
        <v>0</v>
      </c>
      <c r="E57">
        <f>COUNTIFS('2020'!$C:$C,A57)-C57</f>
        <v>0</v>
      </c>
      <c r="F57">
        <f>COUNTIFS('2021'!$I:$I,A57)</f>
        <v>0</v>
      </c>
      <c r="G57">
        <f>COUNTIFS('2021'!$I:$I,A57,'2021'!$D:$D,"HEA")+COUNTIFS('2021'!$I:$I,A57,'2021'!$D:$D,"VÄGA HEA")</f>
        <v>0</v>
      </c>
      <c r="H57">
        <f>COUNTIFS('2021'!$I:$I,A57,'2021'!$D:$D,"VÄGA HEA")</f>
        <v>0</v>
      </c>
      <c r="I57">
        <f>COUNTIFS('2021'!$I:$I,A57)-G57</f>
        <v>0</v>
      </c>
      <c r="J57">
        <f>COUNTIFS('2022'!$I:$I,A57)</f>
        <v>0</v>
      </c>
      <c r="K57">
        <f>COUNTIFS('2022'!$I:$I,A57,'2022'!$D:$D,"HEA")+COUNTIFS('2022'!$I:$I,A57,'2022'!$D:$D,"VÄGA HEA")</f>
        <v>0</v>
      </c>
      <c r="L57">
        <f>COUNTIFS('2022'!$I:$I,A57,'2022'!$D:$D,"VÄGA HEA")</f>
        <v>0</v>
      </c>
      <c r="M57">
        <f>COUNTIFS('2022'!$I:$I,A57)-K57</f>
        <v>0</v>
      </c>
    </row>
    <row r="58" spans="1:13">
      <c r="A58" t="s">
        <v>220</v>
      </c>
      <c r="B58">
        <f>COUNTIFS('2020'!$C:$C,A58)</f>
        <v>0</v>
      </c>
      <c r="C58">
        <f>COUNTIFS('2020'!$C:$C,A58,'2020'!$F:$F,"HEA")+COUNTIFS('2020'!$C:$C,A58,'2020'!$F:$F,"VÄGA HEA")</f>
        <v>0</v>
      </c>
      <c r="D58">
        <f>COUNTIFS('2020'!$C:$C,A58,'2020'!$F:$F,"VÄGA HEA")</f>
        <v>0</v>
      </c>
      <c r="E58">
        <f>COUNTIFS('2020'!$C:$C,A58)-C58</f>
        <v>0</v>
      </c>
      <c r="F58">
        <f>COUNTIFS('2021'!$I:$I,A58)</f>
        <v>0</v>
      </c>
      <c r="G58">
        <f>COUNTIFS('2021'!$I:$I,A58,'2021'!$D:$D,"HEA")+COUNTIFS('2021'!$I:$I,A58,'2021'!$D:$D,"VÄGA HEA")</f>
        <v>0</v>
      </c>
      <c r="H58">
        <f>COUNTIFS('2021'!$I:$I,A58,'2021'!$D:$D,"VÄGA HEA")</f>
        <v>0</v>
      </c>
      <c r="I58">
        <f>COUNTIFS('2021'!$I:$I,A58)-G58</f>
        <v>0</v>
      </c>
      <c r="J58">
        <f>COUNTIFS('2022'!$I:$I,A58)</f>
        <v>0</v>
      </c>
      <c r="K58">
        <f>COUNTIFS('2022'!$I:$I,A58,'2022'!$D:$D,"HEA")+COUNTIFS('2022'!$I:$I,A58,'2022'!$D:$D,"VÄGA HEA")</f>
        <v>0</v>
      </c>
      <c r="L58">
        <f>COUNTIFS('2022'!$I:$I,A58,'2022'!$D:$D,"VÄGA HEA")</f>
        <v>0</v>
      </c>
      <c r="M58">
        <f>COUNTIFS('2022'!$I:$I,A58)-K58</f>
        <v>0</v>
      </c>
    </row>
    <row r="59" spans="1:13">
      <c r="A59" t="s">
        <v>148</v>
      </c>
      <c r="B59">
        <f>COUNTIFS('2020'!$C:$C,A59)</f>
        <v>2</v>
      </c>
      <c r="C59">
        <f>COUNTIFS('2020'!$C:$C,A59,'2020'!$F:$F,"HEA")+COUNTIFS('2020'!$C:$C,A59,'2020'!$F:$F,"VÄGA HEA")</f>
        <v>2</v>
      </c>
      <c r="D59">
        <f>COUNTIFS('2020'!$C:$C,A59,'2020'!$F:$F,"VÄGA HEA")</f>
        <v>2</v>
      </c>
      <c r="E59">
        <f>COUNTIFS('2020'!$C:$C,A59)-C59</f>
        <v>0</v>
      </c>
      <c r="F59">
        <f>COUNTIFS('2021'!$I:$I,A59)</f>
        <v>2</v>
      </c>
      <c r="G59">
        <f>COUNTIFS('2021'!$I:$I,A59,'2021'!$D:$D,"HEA")+COUNTIFS('2021'!$I:$I,A59,'2021'!$D:$D,"VÄGA HEA")</f>
        <v>2</v>
      </c>
      <c r="H59">
        <f>COUNTIFS('2021'!$I:$I,A59,'2021'!$D:$D,"VÄGA HEA")</f>
        <v>2</v>
      </c>
      <c r="I59">
        <f>COUNTIFS('2021'!$I:$I,A59)-G59</f>
        <v>0</v>
      </c>
      <c r="J59">
        <f>COUNTIFS('2022'!$I:$I,A59)</f>
        <v>2</v>
      </c>
      <c r="K59">
        <f>COUNTIFS('2022'!$I:$I,A59,'2022'!$D:$D,"HEA")+COUNTIFS('2022'!$I:$I,A59,'2022'!$D:$D,"VÄGA HEA")</f>
        <v>1</v>
      </c>
      <c r="L59">
        <f>COUNTIFS('2022'!$I:$I,A59,'2022'!$D:$D,"VÄGA HEA")</f>
        <v>1</v>
      </c>
      <c r="M59">
        <f>COUNTIFS('2022'!$I:$I,A59)-K59</f>
        <v>1</v>
      </c>
    </row>
    <row r="60" spans="1:13">
      <c r="A60" t="s">
        <v>221</v>
      </c>
      <c r="B60">
        <f>COUNTIFS('2020'!$C:$C,A60)</f>
        <v>0</v>
      </c>
      <c r="C60">
        <f>COUNTIFS('2020'!$C:$C,A60,'2020'!$F:$F,"HEA")+COUNTIFS('2020'!$C:$C,A60,'2020'!$F:$F,"VÄGA HEA")</f>
        <v>0</v>
      </c>
      <c r="D60">
        <f>COUNTIFS('2020'!$C:$C,A60,'2020'!$F:$F,"VÄGA HEA")</f>
        <v>0</v>
      </c>
      <c r="E60">
        <f>COUNTIFS('2020'!$C:$C,A60)-C60</f>
        <v>0</v>
      </c>
      <c r="F60">
        <f>COUNTIFS('2021'!$I:$I,A60)</f>
        <v>0</v>
      </c>
      <c r="G60">
        <f>COUNTIFS('2021'!$I:$I,A60,'2021'!$D:$D,"HEA")+COUNTIFS('2021'!$I:$I,A60,'2021'!$D:$D,"VÄGA HEA")</f>
        <v>0</v>
      </c>
      <c r="H60">
        <f>COUNTIFS('2021'!$I:$I,A60,'2021'!$D:$D,"VÄGA HEA")</f>
        <v>0</v>
      </c>
      <c r="I60">
        <f>COUNTIFS('2021'!$I:$I,A60)-G60</f>
        <v>0</v>
      </c>
      <c r="J60">
        <f>COUNTIFS('2022'!$I:$I,A60)</f>
        <v>0</v>
      </c>
      <c r="K60">
        <f>COUNTIFS('2022'!$I:$I,A60,'2022'!$D:$D,"HEA")+COUNTIFS('2022'!$I:$I,A60,'2022'!$D:$D,"VÄGA HEA")</f>
        <v>0</v>
      </c>
      <c r="L60">
        <f>COUNTIFS('2022'!$I:$I,A60,'2022'!$D:$D,"VÄGA HEA")</f>
        <v>0</v>
      </c>
      <c r="M60">
        <f>COUNTIFS('2022'!$I:$I,A60)-K60</f>
        <v>0</v>
      </c>
    </row>
    <row r="61" spans="1:13">
      <c r="A61" t="s">
        <v>222</v>
      </c>
      <c r="B61">
        <f>COUNTIFS('2020'!$C:$C,A61)</f>
        <v>0</v>
      </c>
      <c r="C61">
        <f>COUNTIFS('2020'!$C:$C,A61,'2020'!$F:$F,"HEA")+COUNTIFS('2020'!$C:$C,A61,'2020'!$F:$F,"VÄGA HEA")</f>
        <v>0</v>
      </c>
      <c r="D61">
        <f>COUNTIFS('2020'!$C:$C,A61,'2020'!$F:$F,"VÄGA HEA")</f>
        <v>0</v>
      </c>
      <c r="E61">
        <f>COUNTIFS('2020'!$C:$C,A61)-C61</f>
        <v>0</v>
      </c>
      <c r="F61">
        <f>COUNTIFS('2021'!$I:$I,A61)</f>
        <v>0</v>
      </c>
      <c r="G61">
        <f>COUNTIFS('2021'!$I:$I,A61,'2021'!$D:$D,"HEA")+COUNTIFS('2021'!$I:$I,A61,'2021'!$D:$D,"VÄGA HEA")</f>
        <v>0</v>
      </c>
      <c r="H61">
        <f>COUNTIFS('2021'!$I:$I,A61,'2021'!$D:$D,"VÄGA HEA")</f>
        <v>0</v>
      </c>
      <c r="I61">
        <f>COUNTIFS('2021'!$I:$I,A61)-G61</f>
        <v>0</v>
      </c>
      <c r="J61">
        <f>COUNTIFS('2022'!$I:$I,A61)</f>
        <v>0</v>
      </c>
      <c r="K61">
        <f>COUNTIFS('2022'!$I:$I,A61,'2022'!$D:$D,"HEA")+COUNTIFS('2022'!$I:$I,A61,'2022'!$D:$D,"VÄGA HEA")</f>
        <v>0</v>
      </c>
      <c r="L61">
        <f>COUNTIFS('2022'!$I:$I,A61,'2022'!$D:$D,"VÄGA HEA")</f>
        <v>0</v>
      </c>
      <c r="M61">
        <f>COUNTIFS('2022'!$I:$I,A61)-K61</f>
        <v>0</v>
      </c>
    </row>
    <row r="62" spans="1:13">
      <c r="A62" t="s">
        <v>157</v>
      </c>
      <c r="B62">
        <f>COUNTIFS('2020'!$C:$C,A62)</f>
        <v>1</v>
      </c>
      <c r="C62">
        <f>COUNTIFS('2020'!$C:$C,A62,'2020'!$F:$F,"HEA")+COUNTIFS('2020'!$C:$C,A62,'2020'!$F:$F,"VÄGA HEA")</f>
        <v>1</v>
      </c>
      <c r="D62">
        <f>COUNTIFS('2020'!$C:$C,A62,'2020'!$F:$F,"VÄGA HEA")</f>
        <v>1</v>
      </c>
      <c r="E62">
        <f>COUNTIFS('2020'!$C:$C,A62)-C62</f>
        <v>0</v>
      </c>
      <c r="F62">
        <f>COUNTIFS('2021'!$I:$I,A62)</f>
        <v>1</v>
      </c>
      <c r="G62">
        <f>COUNTIFS('2021'!$I:$I,A62,'2021'!$D:$D,"HEA")+COUNTIFS('2021'!$I:$I,A62,'2021'!$D:$D,"VÄGA HEA")</f>
        <v>1</v>
      </c>
      <c r="H62">
        <f>COUNTIFS('2021'!$I:$I,A62,'2021'!$D:$D,"VÄGA HEA")</f>
        <v>1</v>
      </c>
      <c r="I62">
        <f>COUNTIFS('2021'!$I:$I,A62)-G62</f>
        <v>0</v>
      </c>
      <c r="J62">
        <f>COUNTIFS('2022'!$I:$I,A62)</f>
        <v>1</v>
      </c>
      <c r="K62">
        <f>COUNTIFS('2022'!$I:$I,A62,'2022'!$D:$D,"HEA")+COUNTIFS('2022'!$I:$I,A62,'2022'!$D:$D,"VÄGA HEA")</f>
        <v>1</v>
      </c>
      <c r="L62">
        <f>COUNTIFS('2022'!$I:$I,A62,'2022'!$D:$D,"VÄGA HEA")</f>
        <v>1</v>
      </c>
      <c r="M62">
        <f>COUNTIFS('2022'!$I:$I,A62)-K62</f>
        <v>0</v>
      </c>
    </row>
    <row r="63" spans="1:13">
      <c r="A63" t="s">
        <v>223</v>
      </c>
      <c r="B63">
        <f>COUNTIFS('2020'!$C:$C,A63)</f>
        <v>0</v>
      </c>
      <c r="C63">
        <f>COUNTIFS('2020'!$C:$C,A63,'2020'!$F:$F,"HEA")+COUNTIFS('2020'!$C:$C,A63,'2020'!$F:$F,"VÄGA HEA")</f>
        <v>0</v>
      </c>
      <c r="D63">
        <f>COUNTIFS('2020'!$C:$C,A63,'2020'!$F:$F,"VÄGA HEA")</f>
        <v>0</v>
      </c>
      <c r="E63">
        <f>COUNTIFS('2020'!$C:$C,A63)-C63</f>
        <v>0</v>
      </c>
      <c r="F63">
        <f>COUNTIFS('2021'!$I:$I,A63)</f>
        <v>1</v>
      </c>
      <c r="G63">
        <f>COUNTIFS('2021'!$I:$I,A63,'2021'!$D:$D,"HEA")+COUNTIFS('2021'!$I:$I,A63,'2021'!$D:$D,"VÄGA HEA")</f>
        <v>1</v>
      </c>
      <c r="H63">
        <f>COUNTIFS('2021'!$I:$I,A63,'2021'!$D:$D,"VÄGA HEA")</f>
        <v>1</v>
      </c>
      <c r="I63">
        <f>COUNTIFS('2021'!$I:$I,A63)-G63</f>
        <v>0</v>
      </c>
      <c r="J63">
        <f>COUNTIFS('2022'!$I:$I,A63)</f>
        <v>1</v>
      </c>
      <c r="K63">
        <f>COUNTIFS('2022'!$I:$I,A63,'2022'!$D:$D,"HEA")+COUNTIFS('2022'!$I:$I,A63,'2022'!$D:$D,"VÄGA HEA")</f>
        <v>0</v>
      </c>
      <c r="L63">
        <f>COUNTIFS('2022'!$I:$I,A63,'2022'!$D:$D,"VÄGA HEA")</f>
        <v>0</v>
      </c>
      <c r="M63">
        <f>COUNTIFS('2022'!$I:$I,A63)-K63</f>
        <v>1</v>
      </c>
    </row>
    <row r="64" spans="1:13">
      <c r="A64" t="s">
        <v>224</v>
      </c>
      <c r="B64">
        <f>COUNTIFS('2020'!$C:$C,A64)</f>
        <v>5</v>
      </c>
      <c r="C64">
        <f>COUNTIFS('2020'!$C:$C,A64,'2020'!$F:$F,"HEA")+COUNTIFS('2020'!$C:$C,A64,'2020'!$F:$F,"VÄGA HEA")</f>
        <v>3</v>
      </c>
      <c r="D64">
        <f>COUNTIFS('2020'!$C:$C,A64,'2020'!$F:$F,"VÄGA HEA")</f>
        <v>3</v>
      </c>
      <c r="E64">
        <f>COUNTIFS('2020'!$C:$C,A64)-C64</f>
        <v>2</v>
      </c>
      <c r="F64">
        <f>COUNTIFS('2021'!$I:$I,A64)</f>
        <v>5</v>
      </c>
      <c r="G64">
        <f>COUNTIFS('2021'!$I:$I,A64,'2021'!$D:$D,"HEA")+COUNTIFS('2021'!$I:$I,A64,'2021'!$D:$D,"VÄGA HEA")</f>
        <v>5</v>
      </c>
      <c r="H64">
        <f>COUNTIFS('2021'!$I:$I,A64,'2021'!$D:$D,"VÄGA HEA")</f>
        <v>3</v>
      </c>
      <c r="I64">
        <f>COUNTIFS('2021'!$I:$I,A64)-G64</f>
        <v>0</v>
      </c>
      <c r="J64">
        <f>COUNTIFS('2022'!$I:$I,A64)</f>
        <v>5</v>
      </c>
      <c r="K64">
        <f>COUNTIFS('2022'!$I:$I,A64,'2022'!$D:$D,"HEA")+COUNTIFS('2022'!$I:$I,A64,'2022'!$D:$D,"VÄGA HEA")</f>
        <v>5</v>
      </c>
      <c r="L64">
        <f>COUNTIFS('2022'!$I:$I,A64,'2022'!$D:$D,"VÄGA HEA")</f>
        <v>3</v>
      </c>
      <c r="M64">
        <f>COUNTIFS('2022'!$I:$I,A64)-K64</f>
        <v>0</v>
      </c>
    </row>
    <row r="65" spans="1:13">
      <c r="A65" t="s">
        <v>142</v>
      </c>
      <c r="B65">
        <f>COUNTIFS('2020'!$C:$C,A65)</f>
        <v>0</v>
      </c>
      <c r="C65">
        <f>COUNTIFS('2020'!$C:$C,A65,'2020'!$F:$F,"HEA")+COUNTIFS('2020'!$C:$C,A65,'2020'!$F:$F,"VÄGA HEA")</f>
        <v>0</v>
      </c>
      <c r="D65">
        <f>COUNTIFS('2020'!$C:$C,A65,'2020'!$F:$F,"VÄGA HEA")</f>
        <v>0</v>
      </c>
      <c r="E65">
        <f>COUNTIFS('2020'!$C:$C,A65)-C65</f>
        <v>0</v>
      </c>
      <c r="F65">
        <f>COUNTIFS('2021'!$I:$I,A65)</f>
        <v>0</v>
      </c>
      <c r="G65">
        <f>COUNTIFS('2021'!$I:$I,A65,'2021'!$D:$D,"HEA")+COUNTIFS('2021'!$I:$I,A65,'2021'!$D:$D,"VÄGA HEA")</f>
        <v>0</v>
      </c>
      <c r="H65">
        <f>COUNTIFS('2021'!$I:$I,A65,'2021'!$D:$D,"VÄGA HEA")</f>
        <v>0</v>
      </c>
      <c r="I65">
        <f>COUNTIFS('2021'!$I:$I,A65)-G65</f>
        <v>0</v>
      </c>
      <c r="J65">
        <f>COUNTIFS('2022'!$I:$I,A65)</f>
        <v>0</v>
      </c>
      <c r="K65">
        <f>COUNTIFS('2022'!$I:$I,A65,'2022'!$D:$D,"HEA")+COUNTIFS('2022'!$I:$I,A65,'2022'!$D:$D,"VÄGA HEA")</f>
        <v>0</v>
      </c>
      <c r="L65">
        <f>COUNTIFS('2022'!$I:$I,A65,'2022'!$D:$D,"VÄGA HEA")</f>
        <v>0</v>
      </c>
      <c r="M65">
        <f>COUNTIFS('2022'!$I:$I,A65)-K65</f>
        <v>0</v>
      </c>
    </row>
    <row r="66" spans="1:13">
      <c r="A66" t="s">
        <v>151</v>
      </c>
      <c r="B66">
        <f>COUNTIFS('2020'!$C:$C,A66)</f>
        <v>3</v>
      </c>
      <c r="C66">
        <f>COUNTIFS('2020'!$C:$C,A66,'2020'!$F:$F,"HEA")+COUNTIFS('2020'!$C:$C,A66,'2020'!$F:$F,"VÄGA HEA")</f>
        <v>3</v>
      </c>
      <c r="D66">
        <f>COUNTIFS('2020'!$C:$C,A66,'2020'!$F:$F,"VÄGA HEA")</f>
        <v>2</v>
      </c>
      <c r="E66">
        <f>COUNTIFS('2020'!$C:$C,A66)-C66</f>
        <v>0</v>
      </c>
      <c r="F66">
        <f>COUNTIFS('2021'!$I:$I,A66)</f>
        <v>3</v>
      </c>
      <c r="G66">
        <f>COUNTIFS('2021'!$I:$I,A66,'2021'!$D:$D,"HEA")+COUNTIFS('2021'!$I:$I,A66,'2021'!$D:$D,"VÄGA HEA")</f>
        <v>3</v>
      </c>
      <c r="H66">
        <f>COUNTIFS('2021'!$I:$I,A66,'2021'!$D:$D,"VÄGA HEA")</f>
        <v>2</v>
      </c>
      <c r="I66">
        <f>COUNTIFS('2021'!$I:$I,A66)-G66</f>
        <v>0</v>
      </c>
      <c r="J66">
        <f>COUNTIFS('2022'!$I:$I,A66)</f>
        <v>3</v>
      </c>
      <c r="K66">
        <f>COUNTIFS('2022'!$I:$I,A66,'2022'!$D:$D,"HEA")+COUNTIFS('2022'!$I:$I,A66,'2022'!$D:$D,"VÄGA HEA")</f>
        <v>3</v>
      </c>
      <c r="L66">
        <f>COUNTIFS('2022'!$I:$I,A66,'2022'!$D:$D,"VÄGA HEA")</f>
        <v>2</v>
      </c>
      <c r="M66">
        <f>COUNTIFS('2022'!$I:$I,A66)-K66</f>
        <v>0</v>
      </c>
    </row>
    <row r="67" spans="1:13">
      <c r="A67" t="s">
        <v>225</v>
      </c>
      <c r="B67">
        <f>COUNTIFS('2020'!$C:$C,A67)</f>
        <v>0</v>
      </c>
      <c r="C67">
        <f>COUNTIFS('2020'!$C:$C,A67,'2020'!$F:$F,"HEA")+COUNTIFS('2020'!$C:$C,A67,'2020'!$F:$F,"VÄGA HEA")</f>
        <v>0</v>
      </c>
      <c r="D67">
        <f>COUNTIFS('2020'!$C:$C,A67,'2020'!$F:$F,"VÄGA HEA")</f>
        <v>0</v>
      </c>
      <c r="E67">
        <f>COUNTIFS('2020'!$C:$C,A67)-C67</f>
        <v>0</v>
      </c>
      <c r="F67">
        <f>COUNTIFS('2021'!$I:$I,A67)</f>
        <v>2</v>
      </c>
      <c r="G67">
        <f>COUNTIFS('2021'!$I:$I,A67,'2021'!$D:$D,"HEA")+COUNTIFS('2021'!$I:$I,A67,'2021'!$D:$D,"VÄGA HEA")</f>
        <v>2</v>
      </c>
      <c r="H67">
        <f>COUNTIFS('2021'!$I:$I,A67,'2021'!$D:$D,"VÄGA HEA")</f>
        <v>2</v>
      </c>
      <c r="I67">
        <f>COUNTIFS('2021'!$I:$I,A67)-G67</f>
        <v>0</v>
      </c>
      <c r="J67">
        <f>COUNTIFS('2022'!$I:$I,A67)</f>
        <v>2</v>
      </c>
      <c r="K67">
        <f>COUNTIFS('2022'!$I:$I,A67,'2022'!$D:$D,"HEA")+COUNTIFS('2022'!$I:$I,A67,'2022'!$D:$D,"VÄGA HEA")</f>
        <v>2</v>
      </c>
      <c r="L67">
        <f>COUNTIFS('2022'!$I:$I,A67,'2022'!$D:$D,"VÄGA HEA")</f>
        <v>2</v>
      </c>
      <c r="M67">
        <f>COUNTIFS('2022'!$I:$I,A67)-K67</f>
        <v>0</v>
      </c>
    </row>
    <row r="68" spans="1:13">
      <c r="A68" t="s">
        <v>226</v>
      </c>
      <c r="B68">
        <f>COUNTIFS('2020'!$C:$C,A68)</f>
        <v>0</v>
      </c>
      <c r="C68">
        <f>COUNTIFS('2020'!$C:$C,A68,'2020'!$F:$F,"HEA")+COUNTIFS('2020'!$C:$C,A68,'2020'!$F:$F,"VÄGA HEA")</f>
        <v>0</v>
      </c>
      <c r="D68">
        <f>COUNTIFS('2020'!$C:$C,A68,'2020'!$F:$F,"VÄGA HEA")</f>
        <v>0</v>
      </c>
      <c r="E68">
        <f>COUNTIFS('2020'!$C:$C,A68)-C68</f>
        <v>0</v>
      </c>
      <c r="F68">
        <f>COUNTIFS('2021'!$I:$I,A68)</f>
        <v>1</v>
      </c>
      <c r="G68">
        <f>COUNTIFS('2021'!$I:$I,A68,'2021'!$D:$D,"HEA")+COUNTIFS('2021'!$I:$I,A68,'2021'!$D:$D,"VÄGA HEA")</f>
        <v>1</v>
      </c>
      <c r="H68">
        <f>COUNTIFS('2021'!$I:$I,A68,'2021'!$D:$D,"VÄGA HEA")</f>
        <v>0</v>
      </c>
      <c r="I68">
        <f>COUNTIFS('2021'!$I:$I,A68)-G68</f>
        <v>0</v>
      </c>
      <c r="J68">
        <f>COUNTIFS('2022'!$I:$I,A68)</f>
        <v>1</v>
      </c>
      <c r="K68">
        <f>COUNTIFS('2022'!$I:$I,A68,'2022'!$D:$D,"HEA")+COUNTIFS('2022'!$I:$I,A68,'2022'!$D:$D,"VÄGA HEA")</f>
        <v>1</v>
      </c>
      <c r="L68">
        <f>COUNTIFS('2022'!$I:$I,A68,'2022'!$D:$D,"VÄGA HEA")</f>
        <v>0</v>
      </c>
      <c r="M68">
        <f>COUNTIFS('2022'!$I:$I,A68)-K68</f>
        <v>0</v>
      </c>
    </row>
    <row r="69" spans="1:13">
      <c r="A69" t="s">
        <v>227</v>
      </c>
      <c r="B69">
        <f>COUNTIFS('2020'!$C:$C,A69)</f>
        <v>0</v>
      </c>
      <c r="C69">
        <f>COUNTIFS('2020'!$C:$C,A69,'2020'!$F:$F,"HEA")+COUNTIFS('2020'!$C:$C,A69,'2020'!$F:$F,"VÄGA HEA")</f>
        <v>0</v>
      </c>
      <c r="D69">
        <f>COUNTIFS('2020'!$C:$C,A69,'2020'!$F:$F,"VÄGA HEA")</f>
        <v>0</v>
      </c>
      <c r="E69">
        <f>COUNTIFS('2020'!$C:$C,A69)-C69</f>
        <v>0</v>
      </c>
      <c r="F69">
        <f>COUNTIFS('2021'!$I:$I,A69)</f>
        <v>0</v>
      </c>
      <c r="G69">
        <f>COUNTIFS('2021'!$I:$I,A69,'2021'!$D:$D,"HEA")+COUNTIFS('2021'!$I:$I,A69,'2021'!$D:$D,"VÄGA HEA")</f>
        <v>0</v>
      </c>
      <c r="H69">
        <f>COUNTIFS('2021'!$I:$I,A69,'2021'!$D:$D,"VÄGA HEA")</f>
        <v>0</v>
      </c>
      <c r="I69">
        <f>COUNTIFS('2021'!$I:$I,A69)-G69</f>
        <v>0</v>
      </c>
      <c r="J69">
        <f>COUNTIFS('2022'!$I:$I,A69)</f>
        <v>0</v>
      </c>
      <c r="K69">
        <f>COUNTIFS('2022'!$I:$I,A69,'2022'!$D:$D,"HEA")+COUNTIFS('2022'!$I:$I,A69,'2022'!$D:$D,"VÄGA HEA")</f>
        <v>0</v>
      </c>
      <c r="L69">
        <f>COUNTIFS('2022'!$I:$I,A69,'2022'!$D:$D,"VÄGA HEA")</f>
        <v>0</v>
      </c>
      <c r="M69">
        <f>COUNTIFS('2022'!$I:$I,A69)-K69</f>
        <v>0</v>
      </c>
    </row>
    <row r="70" spans="1:13">
      <c r="A70" t="s">
        <v>153</v>
      </c>
      <c r="B70">
        <f>COUNTIFS('2020'!$C:$C,A70)</f>
        <v>2</v>
      </c>
      <c r="C70">
        <f>COUNTIFS('2020'!$C:$C,A70,'2020'!$F:$F,"HEA")+COUNTIFS('2020'!$C:$C,A70,'2020'!$F:$F,"VÄGA HEA")</f>
        <v>2</v>
      </c>
      <c r="D70">
        <f>COUNTIFS('2020'!$C:$C,A70,'2020'!$F:$F,"VÄGA HEA")</f>
        <v>2</v>
      </c>
      <c r="E70">
        <f>COUNTIFS('2020'!$C:$C,A70)-C70</f>
        <v>0</v>
      </c>
      <c r="F70">
        <f>COUNTIFS('2021'!$I:$I,A70)</f>
        <v>2</v>
      </c>
      <c r="G70">
        <f>COUNTIFS('2021'!$I:$I,A70,'2021'!$D:$D,"HEA")+COUNTIFS('2021'!$I:$I,A70,'2021'!$D:$D,"VÄGA HEA")</f>
        <v>2</v>
      </c>
      <c r="H70">
        <f>COUNTIFS('2021'!$I:$I,A70,'2021'!$D:$D,"VÄGA HEA")</f>
        <v>2</v>
      </c>
      <c r="I70">
        <f>COUNTIFS('2021'!$I:$I,A70)-G70</f>
        <v>0</v>
      </c>
      <c r="J70">
        <f>COUNTIFS('2022'!$I:$I,A70)</f>
        <v>2</v>
      </c>
      <c r="K70">
        <f>COUNTIFS('2022'!$I:$I,A70,'2022'!$D:$D,"HEA")+COUNTIFS('2022'!$I:$I,A70,'2022'!$D:$D,"VÄGA HEA")</f>
        <v>2</v>
      </c>
      <c r="L70">
        <f>COUNTIFS('2022'!$I:$I,A70,'2022'!$D:$D,"VÄGA HEA")</f>
        <v>2</v>
      </c>
      <c r="M70">
        <f>COUNTIFS('2022'!$I:$I,A70)-K70</f>
        <v>0</v>
      </c>
    </row>
    <row r="71" spans="1:13">
      <c r="A71" t="s">
        <v>137</v>
      </c>
      <c r="B71">
        <f>COUNTIFS('2020'!$C:$C,A71)</f>
        <v>1</v>
      </c>
      <c r="C71">
        <f>COUNTIFS('2020'!$C:$C,A71,'2020'!$F:$F,"HEA")+COUNTIFS('2020'!$C:$C,A71,'2020'!$F:$F,"VÄGA HEA")</f>
        <v>1</v>
      </c>
      <c r="D71">
        <f>COUNTIFS('2020'!$C:$C,A71,'2020'!$F:$F,"VÄGA HEA")</f>
        <v>0</v>
      </c>
      <c r="E71">
        <f>COUNTIFS('2020'!$C:$C,A71)-C71</f>
        <v>0</v>
      </c>
      <c r="F71">
        <f>COUNTIFS('2021'!$I:$I,A71)</f>
        <v>1</v>
      </c>
      <c r="G71">
        <f>COUNTIFS('2021'!$I:$I,A71,'2021'!$D:$D,"HEA")+COUNTIFS('2021'!$I:$I,A71,'2021'!$D:$D,"VÄGA HEA")</f>
        <v>1</v>
      </c>
      <c r="H71">
        <f>COUNTIFS('2021'!$I:$I,A71,'2021'!$D:$D,"VÄGA HEA")</f>
        <v>0</v>
      </c>
      <c r="I71">
        <f>COUNTIFS('2021'!$I:$I,A71)-G71</f>
        <v>0</v>
      </c>
      <c r="J71">
        <f>COUNTIFS('2022'!$I:$I,A71)</f>
        <v>1</v>
      </c>
      <c r="K71">
        <f>COUNTIFS('2022'!$I:$I,A71,'2022'!$D:$D,"HEA")+COUNTIFS('2022'!$I:$I,A71,'2022'!$D:$D,"VÄGA HEA")</f>
        <v>1</v>
      </c>
      <c r="L71">
        <f>COUNTIFS('2022'!$I:$I,A71,'2022'!$D:$D,"VÄGA HEA")</f>
        <v>0</v>
      </c>
      <c r="M71">
        <f>COUNTIFS('2022'!$I:$I,A71)-K71</f>
        <v>0</v>
      </c>
    </row>
    <row r="72" spans="1:13">
      <c r="A72" t="s">
        <v>152</v>
      </c>
      <c r="B72">
        <f>COUNTIFS('2020'!$C:$C,A72)</f>
        <v>1</v>
      </c>
      <c r="C72">
        <f>COUNTIFS('2020'!$C:$C,A72,'2020'!$F:$F,"HEA")+COUNTIFS('2020'!$C:$C,A72,'2020'!$F:$F,"VÄGA HEA")</f>
        <v>1</v>
      </c>
      <c r="D72">
        <f>COUNTIFS('2020'!$C:$C,A72,'2020'!$F:$F,"VÄGA HEA")</f>
        <v>0</v>
      </c>
      <c r="E72">
        <f>COUNTIFS('2020'!$C:$C,A72)-C72</f>
        <v>0</v>
      </c>
      <c r="F72">
        <f>COUNTIFS('2021'!$I:$I,A72)</f>
        <v>1</v>
      </c>
      <c r="G72">
        <f>COUNTIFS('2021'!$I:$I,A72,'2021'!$D:$D,"HEA")+COUNTIFS('2021'!$I:$I,A72,'2021'!$D:$D,"VÄGA HEA")</f>
        <v>1</v>
      </c>
      <c r="H72">
        <f>COUNTIFS('2021'!$I:$I,A72,'2021'!$D:$D,"VÄGA HEA")</f>
        <v>0</v>
      </c>
      <c r="I72">
        <f>COUNTIFS('2021'!$I:$I,A72)-G72</f>
        <v>0</v>
      </c>
      <c r="J72">
        <f>COUNTIFS('2022'!$I:$I,A72)</f>
        <v>1</v>
      </c>
      <c r="K72">
        <f>COUNTIFS('2022'!$I:$I,A72,'2022'!$D:$D,"HEA")+COUNTIFS('2022'!$I:$I,A72,'2022'!$D:$D,"VÄGA HEA")</f>
        <v>0</v>
      </c>
      <c r="L72">
        <f>COUNTIFS('2022'!$I:$I,A72,'2022'!$D:$D,"VÄGA HEA")</f>
        <v>0</v>
      </c>
      <c r="M72">
        <f>COUNTIFS('2022'!$I:$I,A72)-K72</f>
        <v>1</v>
      </c>
    </row>
    <row r="73" spans="1:13">
      <c r="A73" t="s">
        <v>228</v>
      </c>
      <c r="B73">
        <f>COUNTIFS('2020'!$C:$C,A73)</f>
        <v>0</v>
      </c>
      <c r="C73">
        <f>COUNTIFS('2020'!$C:$C,A73,'2020'!$F:$F,"HEA")+COUNTIFS('2020'!$C:$C,A73,'2020'!$F:$F,"VÄGA HEA")</f>
        <v>0</v>
      </c>
      <c r="D73">
        <f>COUNTIFS('2020'!$C:$C,A73,'2020'!$F:$F,"VÄGA HEA")</f>
        <v>0</v>
      </c>
      <c r="E73">
        <f>COUNTIFS('2020'!$C:$C,A73)-C73</f>
        <v>0</v>
      </c>
      <c r="F73">
        <f>COUNTIFS('2021'!$I:$I,A73)</f>
        <v>0</v>
      </c>
      <c r="G73">
        <f>COUNTIFS('2021'!$I:$I,A73,'2021'!$D:$D,"HEA")+COUNTIFS('2021'!$I:$I,A73,'2021'!$D:$D,"VÄGA HEA")</f>
        <v>0</v>
      </c>
      <c r="H73">
        <f>COUNTIFS('2021'!$I:$I,A73,'2021'!$D:$D,"VÄGA HEA")</f>
        <v>0</v>
      </c>
      <c r="I73">
        <f>COUNTIFS('2021'!$I:$I,A73)-G73</f>
        <v>0</v>
      </c>
      <c r="J73">
        <f>COUNTIFS('2022'!$I:$I,A73)</f>
        <v>1</v>
      </c>
      <c r="K73">
        <f>COUNTIFS('2022'!$I:$I,A73,'2022'!$D:$D,"HEA")+COUNTIFS('2022'!$I:$I,A73,'2022'!$D:$D,"VÄGA HEA")</f>
        <v>1</v>
      </c>
      <c r="L73">
        <f>COUNTIFS('2022'!$I:$I,A73,'2022'!$D:$D,"VÄGA HEA")</f>
        <v>1</v>
      </c>
      <c r="M73">
        <f>COUNTIFS('2022'!$I:$I,A73)-K73</f>
        <v>0</v>
      </c>
    </row>
    <row r="74" spans="1:13">
      <c r="A74" t="s">
        <v>155</v>
      </c>
      <c r="B74">
        <f>COUNTIFS('2020'!$C:$C,A74)</f>
        <v>2</v>
      </c>
      <c r="C74">
        <f>COUNTIFS('2020'!$C:$C,A74,'2020'!$F:$F,"HEA")+COUNTIFS('2020'!$C:$C,A74,'2020'!$F:$F,"VÄGA HEA")</f>
        <v>2</v>
      </c>
      <c r="D74">
        <f>COUNTIFS('2020'!$C:$C,A74,'2020'!$F:$F,"VÄGA HEA")</f>
        <v>2</v>
      </c>
      <c r="E74">
        <f>COUNTIFS('2020'!$C:$C,A74)-C74</f>
        <v>0</v>
      </c>
      <c r="F74">
        <f>COUNTIFS('2021'!$I:$I,A74)</f>
        <v>2</v>
      </c>
      <c r="G74">
        <f>COUNTIFS('2021'!$I:$I,A74,'2021'!$D:$D,"HEA")+COUNTIFS('2021'!$I:$I,A74,'2021'!$D:$D,"VÄGA HEA")</f>
        <v>2</v>
      </c>
      <c r="H74">
        <f>COUNTIFS('2021'!$I:$I,A74,'2021'!$D:$D,"VÄGA HEA")</f>
        <v>2</v>
      </c>
      <c r="I74">
        <f>COUNTIFS('2021'!$I:$I,A74)-G74</f>
        <v>0</v>
      </c>
      <c r="J74">
        <f>COUNTIFS('2022'!$I:$I,A74)</f>
        <v>2</v>
      </c>
      <c r="K74">
        <f>COUNTIFS('2022'!$I:$I,A74,'2022'!$D:$D,"HEA")+COUNTIFS('2022'!$I:$I,A74,'2022'!$D:$D,"VÄGA HEA")</f>
        <v>2</v>
      </c>
      <c r="L74">
        <f>COUNTIFS('2022'!$I:$I,A74,'2022'!$D:$D,"VÄGA HEA")</f>
        <v>2</v>
      </c>
      <c r="M74">
        <f>COUNTIFS('2022'!$I:$I,A74)-K74</f>
        <v>0</v>
      </c>
    </row>
    <row r="75" spans="1:13">
      <c r="A75" t="s">
        <v>229</v>
      </c>
      <c r="B75">
        <f>COUNTIFS('2020'!$C:$C,A75)</f>
        <v>0</v>
      </c>
      <c r="C75">
        <f>COUNTIFS('2020'!$C:$C,A75,'2020'!$F:$F,"HEA")+COUNTIFS('2020'!$C:$C,A75,'2020'!$F:$F,"VÄGA HEA")</f>
        <v>0</v>
      </c>
      <c r="D75">
        <f>COUNTIFS('2020'!$C:$C,A75,'2020'!$F:$F,"VÄGA HEA")</f>
        <v>0</v>
      </c>
      <c r="E75">
        <f>COUNTIFS('2020'!$C:$C,A75)-C75</f>
        <v>0</v>
      </c>
      <c r="F75">
        <f>COUNTIFS('2021'!$I:$I,A75)</f>
        <v>0</v>
      </c>
      <c r="G75">
        <f>COUNTIFS('2021'!$I:$I,A75,'2021'!$D:$D,"HEA")+COUNTIFS('2021'!$I:$I,A75,'2021'!$D:$D,"VÄGA HEA")</f>
        <v>0</v>
      </c>
      <c r="H75">
        <f>COUNTIFS('2021'!$I:$I,A75,'2021'!$D:$D,"VÄGA HEA")</f>
        <v>0</v>
      </c>
      <c r="I75">
        <f>COUNTIFS('2021'!$I:$I,A75)-G75</f>
        <v>0</v>
      </c>
      <c r="J75">
        <f>COUNTIFS('2022'!$I:$I,A75)</f>
        <v>0</v>
      </c>
      <c r="K75">
        <f>COUNTIFS('2022'!$I:$I,A75,'2022'!$D:$D,"HEA")+COUNTIFS('2022'!$I:$I,A75,'2022'!$D:$D,"VÄGA HEA")</f>
        <v>0</v>
      </c>
      <c r="L75">
        <f>COUNTIFS('2022'!$I:$I,A75,'2022'!$D:$D,"VÄGA HEA")</f>
        <v>0</v>
      </c>
      <c r="M75">
        <f>COUNTIFS('2022'!$I:$I,A75)-K75</f>
        <v>0</v>
      </c>
    </row>
    <row r="76" spans="1:13">
      <c r="A76" t="s">
        <v>230</v>
      </c>
      <c r="B76">
        <f>COUNTIFS('2020'!$C:$C,A76)</f>
        <v>0</v>
      </c>
      <c r="C76">
        <f>COUNTIFS('2020'!$C:$C,A76,'2020'!$F:$F,"HEA")+COUNTIFS('2020'!$C:$C,A76,'2020'!$F:$F,"VÄGA HEA")</f>
        <v>0</v>
      </c>
      <c r="D76">
        <f>COUNTIFS('2020'!$C:$C,A76,'2020'!$F:$F,"VÄGA HEA")</f>
        <v>0</v>
      </c>
      <c r="E76">
        <f>COUNTIFS('2020'!$C:$C,A76)-C76</f>
        <v>0</v>
      </c>
      <c r="F76">
        <f>COUNTIFS('2021'!$I:$I,A76)</f>
        <v>0</v>
      </c>
      <c r="G76">
        <f>COUNTIFS('2021'!$I:$I,A76,'2021'!$D:$D,"HEA")+COUNTIFS('2021'!$I:$I,A76,'2021'!$D:$D,"VÄGA HEA")</f>
        <v>0</v>
      </c>
      <c r="H76">
        <f>COUNTIFS('2021'!$I:$I,A76,'2021'!$D:$D,"VÄGA HEA")</f>
        <v>0</v>
      </c>
      <c r="I76">
        <f>COUNTIFS('2021'!$I:$I,A76)-G76</f>
        <v>0</v>
      </c>
      <c r="J76">
        <f>COUNTIFS('2022'!$I:$I,A76)</f>
        <v>0</v>
      </c>
      <c r="K76">
        <f>COUNTIFS('2022'!$I:$I,A76,'2022'!$D:$D,"HEA")+COUNTIFS('2022'!$I:$I,A76,'2022'!$D:$D,"VÄGA HEA")</f>
        <v>0</v>
      </c>
      <c r="L76">
        <f>COUNTIFS('2022'!$I:$I,A76,'2022'!$D:$D,"VÄGA HEA")</f>
        <v>0</v>
      </c>
      <c r="M76">
        <f>COUNTIFS('2022'!$I:$I,A76)-K76</f>
        <v>0</v>
      </c>
    </row>
    <row r="77" spans="1:13">
      <c r="A77" t="s">
        <v>143</v>
      </c>
      <c r="B77">
        <f>COUNTIFS('2020'!$C:$C,A77)</f>
        <v>1</v>
      </c>
      <c r="C77">
        <f>COUNTIFS('2020'!$C:$C,A77,'2020'!$F:$F,"HEA")+COUNTIFS('2020'!$C:$C,A77,'2020'!$F:$F,"VÄGA HEA")</f>
        <v>1</v>
      </c>
      <c r="D77">
        <f>COUNTIFS('2020'!$C:$C,A77,'2020'!$F:$F,"VÄGA HEA")</f>
        <v>0</v>
      </c>
      <c r="E77">
        <f>COUNTIFS('2020'!$C:$C,A77)-C77</f>
        <v>0</v>
      </c>
      <c r="F77">
        <f>COUNTIFS('2021'!$I:$I,A77)</f>
        <v>1</v>
      </c>
      <c r="G77">
        <f>COUNTIFS('2021'!$I:$I,A77,'2021'!$D:$D,"HEA")+COUNTIFS('2021'!$I:$I,A77,'2021'!$D:$D,"VÄGA HEA")</f>
        <v>1</v>
      </c>
      <c r="H77">
        <f>COUNTIFS('2021'!$I:$I,A77,'2021'!$D:$D,"VÄGA HEA")</f>
        <v>1</v>
      </c>
      <c r="I77">
        <f>COUNTIFS('2021'!$I:$I,A77)-G77</f>
        <v>0</v>
      </c>
      <c r="J77">
        <f>COUNTIFS('2022'!$I:$I,A77)</f>
        <v>1</v>
      </c>
      <c r="K77">
        <f>COUNTIFS('2022'!$I:$I,A77,'2022'!$D:$D,"HEA")+COUNTIFS('2022'!$I:$I,A77,'2022'!$D:$D,"VÄGA HEA")</f>
        <v>1</v>
      </c>
      <c r="L77">
        <f>COUNTIFS('2022'!$I:$I,A77,'2022'!$D:$D,"VÄGA HEA")</f>
        <v>1</v>
      </c>
      <c r="M77">
        <f>COUNTIFS('2022'!$I:$I,A77)-K77</f>
        <v>0</v>
      </c>
    </row>
    <row r="78" spans="1:13">
      <c r="A78" t="s">
        <v>231</v>
      </c>
      <c r="B78">
        <f>COUNTIFS('2020'!$C:$C,A78)</f>
        <v>0</v>
      </c>
      <c r="C78">
        <f>COUNTIFS('2020'!$C:$C,A78,'2020'!$F:$F,"HEA")+COUNTIFS('2020'!$C:$C,A78,'2020'!$F:$F,"VÄGA HEA")</f>
        <v>0</v>
      </c>
      <c r="D78">
        <f>COUNTIFS('2020'!$C:$C,A78,'2020'!$F:$F,"VÄGA HEA")</f>
        <v>0</v>
      </c>
      <c r="E78">
        <f>COUNTIFS('2020'!$C:$C,A78)-C78</f>
        <v>0</v>
      </c>
      <c r="F78">
        <f>COUNTIFS('2021'!$I:$I,A78)</f>
        <v>0</v>
      </c>
      <c r="G78">
        <f>COUNTIFS('2021'!$I:$I,A78,'2021'!$D:$D,"HEA")+COUNTIFS('2021'!$I:$I,A78,'2021'!$D:$D,"VÄGA HEA")</f>
        <v>0</v>
      </c>
      <c r="H78">
        <f>COUNTIFS('2021'!$I:$I,A78,'2021'!$D:$D,"VÄGA HEA")</f>
        <v>0</v>
      </c>
      <c r="I78">
        <f>COUNTIFS('2021'!$I:$I,A78)-G78</f>
        <v>0</v>
      </c>
      <c r="J78">
        <f>COUNTIFS('2022'!$I:$I,A78)</f>
        <v>0</v>
      </c>
      <c r="K78">
        <f>COUNTIFS('2022'!$I:$I,A78,'2022'!$D:$D,"HEA")+COUNTIFS('2022'!$I:$I,A78,'2022'!$D:$D,"VÄGA HEA")</f>
        <v>0</v>
      </c>
      <c r="L78">
        <f>COUNTIFS('2022'!$I:$I,A78,'2022'!$D:$D,"VÄGA HEA")</f>
        <v>0</v>
      </c>
      <c r="M78">
        <f>COUNTIFS('2022'!$I:$I,A78)-K78</f>
        <v>0</v>
      </c>
    </row>
    <row r="79" spans="1:13">
      <c r="A79" t="s">
        <v>156</v>
      </c>
      <c r="B79">
        <f>COUNTIFS('2020'!$C:$C,A79)</f>
        <v>2</v>
      </c>
      <c r="C79">
        <f>COUNTIFS('2020'!$C:$C,A79,'2020'!$F:$F,"HEA")+COUNTIFS('2020'!$C:$C,A79,'2020'!$F:$F,"VÄGA HEA")</f>
        <v>2</v>
      </c>
      <c r="D79">
        <f>COUNTIFS('2020'!$C:$C,A79,'2020'!$F:$F,"VÄGA HEA")</f>
        <v>2</v>
      </c>
      <c r="E79">
        <f>COUNTIFS('2020'!$C:$C,A79)-C79</f>
        <v>0</v>
      </c>
      <c r="F79">
        <f>COUNTIFS('2021'!$I:$I,A79)</f>
        <v>2</v>
      </c>
      <c r="G79">
        <f>COUNTIFS('2021'!$I:$I,A79,'2021'!$D:$D,"HEA")+COUNTIFS('2021'!$I:$I,A79,'2021'!$D:$D,"VÄGA HEA")</f>
        <v>2</v>
      </c>
      <c r="H79">
        <f>COUNTIFS('2021'!$I:$I,A79,'2021'!$D:$D,"VÄGA HEA")</f>
        <v>2</v>
      </c>
      <c r="I79">
        <f>COUNTIFS('2021'!$I:$I,A79)-G79</f>
        <v>0</v>
      </c>
      <c r="J79">
        <f>COUNTIFS('2022'!$I:$I,A79)</f>
        <v>2</v>
      </c>
      <c r="K79">
        <f>COUNTIFS('2022'!$I:$I,A79,'2022'!$D:$D,"HEA")+COUNTIFS('2022'!$I:$I,A79,'2022'!$D:$D,"VÄGA HEA")</f>
        <v>2</v>
      </c>
      <c r="L79">
        <f>COUNTIFS('2022'!$I:$I,A79,'2022'!$D:$D,"VÄGA HEA")</f>
        <v>2</v>
      </c>
      <c r="M79">
        <f>COUNTIFS('2022'!$I:$I,A79)-K79</f>
        <v>0</v>
      </c>
    </row>
    <row r="80" spans="1:13">
      <c r="A80" t="s">
        <v>232</v>
      </c>
      <c r="B80">
        <f>COUNTIFS('2020'!$C:$C,A80)</f>
        <v>0</v>
      </c>
      <c r="C80">
        <f>COUNTIFS('2020'!$C:$C,A80,'2020'!$F:$F,"HEA")+COUNTIFS('2020'!$C:$C,A80,'2020'!$F:$F,"VÄGA HEA")</f>
        <v>0</v>
      </c>
      <c r="D80">
        <f>COUNTIFS('2020'!$C:$C,A80,'2020'!$F:$F,"VÄGA HEA")</f>
        <v>0</v>
      </c>
      <c r="E80">
        <f>COUNTIFS('2020'!$C:$C,A80)-C80</f>
        <v>0</v>
      </c>
      <c r="F80">
        <f>COUNTIFS('2021'!$I:$I,A80)</f>
        <v>0</v>
      </c>
      <c r="G80">
        <f>COUNTIFS('2021'!$I:$I,A80,'2021'!$D:$D,"HEA")+COUNTIFS('2021'!$I:$I,A80,'2021'!$D:$D,"VÄGA HEA")</f>
        <v>0</v>
      </c>
      <c r="H80">
        <f>COUNTIFS('2021'!$I:$I,A80,'2021'!$D:$D,"VÄGA HEA")</f>
        <v>0</v>
      </c>
      <c r="I80">
        <f>COUNTIFS('2021'!$I:$I,A80)-G80</f>
        <v>0</v>
      </c>
      <c r="J80">
        <f>COUNTIFS('2022'!$I:$I,A80)</f>
        <v>0</v>
      </c>
      <c r="K80">
        <f>COUNTIFS('2022'!$I:$I,A80,'2022'!$D:$D,"HEA")+COUNTIFS('2022'!$I:$I,A80,'2022'!$D:$D,"VÄGA HEA")</f>
        <v>0</v>
      </c>
      <c r="L80">
        <f>COUNTIFS('2022'!$I:$I,A80,'2022'!$D:$D,"VÄGA HEA")</f>
        <v>0</v>
      </c>
      <c r="M80">
        <f>COUNTIFS('2022'!$I:$I,A80)-K80</f>
        <v>0</v>
      </c>
    </row>
    <row r="81" spans="1:13">
      <c r="A81" t="s">
        <v>233</v>
      </c>
      <c r="B81">
        <f>COUNTIFS('2020'!$C:$C,A81)</f>
        <v>0</v>
      </c>
      <c r="C81">
        <f>COUNTIFS('2020'!$C:$C,A81,'2020'!$F:$F,"HEA")+COUNTIFS('2020'!$C:$C,A81,'2020'!$F:$F,"VÄGA HEA")</f>
        <v>0</v>
      </c>
      <c r="D81">
        <f>COUNTIFS('2020'!$C:$C,A81,'2020'!$F:$F,"VÄGA HEA")</f>
        <v>0</v>
      </c>
      <c r="E81">
        <f>COUNTIFS('2020'!$C:$C,A81)-C81</f>
        <v>0</v>
      </c>
      <c r="F81">
        <f>COUNTIFS('2021'!$I:$I,A81)</f>
        <v>0</v>
      </c>
      <c r="G81">
        <f>COUNTIFS('2021'!$I:$I,A81,'2021'!$D:$D,"HEA")+COUNTIFS('2021'!$I:$I,A81,'2021'!$D:$D,"VÄGA HEA")</f>
        <v>0</v>
      </c>
      <c r="H81">
        <f>COUNTIFS('2021'!$I:$I,A81,'2021'!$D:$D,"VÄGA HEA")</f>
        <v>0</v>
      </c>
      <c r="I81">
        <f>COUNTIFS('2021'!$I:$I,A81)-G81</f>
        <v>0</v>
      </c>
      <c r="J81">
        <f>COUNTIFS('2022'!$I:$I,A81)</f>
        <v>0</v>
      </c>
      <c r="K81">
        <f>COUNTIFS('2022'!$I:$I,A81,'2022'!$D:$D,"HEA")+COUNTIFS('2022'!$I:$I,A81,'2022'!$D:$D,"VÄGA HEA")</f>
        <v>0</v>
      </c>
      <c r="L81">
        <f>COUNTIFS('2022'!$I:$I,A81,'2022'!$D:$D,"VÄGA HEA")</f>
        <v>0</v>
      </c>
      <c r="M81">
        <f>COUNTIFS('2022'!$I:$I,A81)-K81</f>
        <v>0</v>
      </c>
    </row>
  </sheetData>
  <mergeCells count="3">
    <mergeCell ref="B1:E1"/>
    <mergeCell ref="F1:I1"/>
    <mergeCell ref="J1:M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6C4B7-8CD8-4C6C-A2F0-3EAA49BD0C0C}">
  <sheetPr codeName="Leht15"/>
  <dimension ref="A1:B80"/>
  <sheetViews>
    <sheetView workbookViewId="0">
      <selection activeCell="A64" sqref="A64"/>
    </sheetView>
  </sheetViews>
  <sheetFormatPr defaultRowHeight="14.5"/>
  <sheetData>
    <row r="1" spans="1:2">
      <c r="A1" s="98" t="s">
        <v>129</v>
      </c>
    </row>
    <row r="2" spans="1:2">
      <c r="A2" t="s">
        <v>133</v>
      </c>
      <c r="B2">
        <f>COUNTIF(KOV_supluskoht!U:X,'supluskohtade arv'!A2)</f>
        <v>1</v>
      </c>
    </row>
    <row r="3" spans="1:2">
      <c r="A3" t="s">
        <v>182</v>
      </c>
      <c r="B3">
        <f>COUNTIF(KOV_supluskoht!U:X,'supluskohtade arv'!A3)</f>
        <v>0</v>
      </c>
    </row>
    <row r="4" spans="1:2">
      <c r="A4" t="s">
        <v>183</v>
      </c>
      <c r="B4">
        <f>COUNTIF(KOV_supluskoht!U:X,'supluskohtade arv'!A4)</f>
        <v>0</v>
      </c>
    </row>
    <row r="5" spans="1:2">
      <c r="A5" t="s">
        <v>149</v>
      </c>
      <c r="B5">
        <f>COUNTIF(KOV_supluskoht!U:X,'supluskohtade arv'!A5)</f>
        <v>1</v>
      </c>
    </row>
    <row r="6" spans="1:2">
      <c r="A6" t="s">
        <v>140</v>
      </c>
      <c r="B6">
        <f>COUNTIF(KOV_supluskoht!U:X,'supluskohtade arv'!A6)</f>
        <v>2</v>
      </c>
    </row>
    <row r="7" spans="1:2">
      <c r="A7" t="s">
        <v>144</v>
      </c>
      <c r="B7">
        <f>COUNTIF(KOV_supluskoht!U:X,'supluskohtade arv'!A7)</f>
        <v>1</v>
      </c>
    </row>
    <row r="8" spans="1:2">
      <c r="A8" t="s">
        <v>131</v>
      </c>
      <c r="B8">
        <f>COUNTIF(KOV_supluskoht!U:X,'supluskohtade arv'!A8)</f>
        <v>1</v>
      </c>
    </row>
    <row r="9" spans="1:2">
      <c r="A9" t="s">
        <v>132</v>
      </c>
      <c r="B9">
        <f>COUNTIF(KOV_supluskoht!U:X,'supluskohtade arv'!A9)</f>
        <v>5</v>
      </c>
    </row>
    <row r="10" spans="1:2">
      <c r="A10" t="s">
        <v>146</v>
      </c>
      <c r="B10">
        <f>COUNTIF(KOV_supluskoht!U:X,'supluskohtade arv'!A10)</f>
        <v>1</v>
      </c>
    </row>
    <row r="11" spans="1:2">
      <c r="A11" t="s">
        <v>184</v>
      </c>
      <c r="B11">
        <f>COUNTIF(KOV_supluskoht!U:X,'supluskohtade arv'!A11)</f>
        <v>0</v>
      </c>
    </row>
    <row r="12" spans="1:2">
      <c r="A12" t="s">
        <v>136</v>
      </c>
      <c r="B12">
        <f>COUNTIF(KOV_supluskoht!U:X,'supluskohtade arv'!A12)</f>
        <v>1</v>
      </c>
    </row>
    <row r="13" spans="1:2">
      <c r="A13" t="s">
        <v>185</v>
      </c>
      <c r="B13">
        <f>COUNTIF(KOV_supluskoht!U:X,'supluskohtade arv'!A13)</f>
        <v>0</v>
      </c>
    </row>
    <row r="14" spans="1:2">
      <c r="A14" t="s">
        <v>139</v>
      </c>
      <c r="B14">
        <f>COUNTIF(KOV_supluskoht!U:X,'supluskohtade arv'!A14)</f>
        <v>3</v>
      </c>
    </row>
    <row r="15" spans="1:2">
      <c r="A15" t="s">
        <v>186</v>
      </c>
      <c r="B15">
        <f>COUNTIF(KOV_supluskoht!U:X,'supluskohtade arv'!A15)</f>
        <v>0</v>
      </c>
    </row>
    <row r="16" spans="1:2">
      <c r="A16" t="s">
        <v>187</v>
      </c>
      <c r="B16">
        <f>COUNTIF(KOV_supluskoht!U:X,'supluskohtade arv'!A16)</f>
        <v>0</v>
      </c>
    </row>
    <row r="17" spans="1:2">
      <c r="A17" t="s">
        <v>188</v>
      </c>
      <c r="B17">
        <f>COUNTIF(KOV_supluskoht!U:X,'supluskohtade arv'!A17)</f>
        <v>0</v>
      </c>
    </row>
    <row r="18" spans="1:2">
      <c r="A18" t="s">
        <v>189</v>
      </c>
      <c r="B18">
        <f>COUNTIF(KOV_supluskoht!U:X,'supluskohtade arv'!A18)</f>
        <v>0</v>
      </c>
    </row>
    <row r="19" spans="1:2">
      <c r="A19" t="s">
        <v>190</v>
      </c>
      <c r="B19">
        <f>COUNTIF(KOV_supluskoht!U:X,'supluskohtade arv'!A19)</f>
        <v>0</v>
      </c>
    </row>
    <row r="20" spans="1:2">
      <c r="A20" t="s">
        <v>191</v>
      </c>
      <c r="B20">
        <f>COUNTIF(KOV_supluskoht!U:X,'supluskohtade arv'!A20)</f>
        <v>0</v>
      </c>
    </row>
    <row r="21" spans="1:2">
      <c r="A21" t="s">
        <v>192</v>
      </c>
      <c r="B21">
        <f>COUNTIF(KOV_supluskoht!U:X,'supluskohtade arv'!A21)</f>
        <v>0</v>
      </c>
    </row>
    <row r="22" spans="1:2">
      <c r="A22" t="s">
        <v>193</v>
      </c>
      <c r="B22">
        <f>COUNTIF(KOV_supluskoht!U:X,'supluskohtade arv'!A22)</f>
        <v>0</v>
      </c>
    </row>
    <row r="23" spans="1:2">
      <c r="A23" t="s">
        <v>194</v>
      </c>
      <c r="B23">
        <f>COUNTIF(KOV_supluskoht!U:X,'supluskohtade arv'!A23)</f>
        <v>0</v>
      </c>
    </row>
    <row r="24" spans="1:2">
      <c r="A24" t="s">
        <v>195</v>
      </c>
      <c r="B24">
        <f>COUNTIF(KOV_supluskoht!U:X,'supluskohtade arv'!A24)</f>
        <v>0</v>
      </c>
    </row>
    <row r="25" spans="1:2">
      <c r="A25" t="s">
        <v>196</v>
      </c>
      <c r="B25">
        <f>COUNTIF(KOV_supluskoht!U:X,'supluskohtade arv'!A25)</f>
        <v>0</v>
      </c>
    </row>
    <row r="26" spans="1:2">
      <c r="A26" t="s">
        <v>197</v>
      </c>
      <c r="B26">
        <f>COUNTIF(KOV_supluskoht!U:X,'supluskohtade arv'!A26)</f>
        <v>0</v>
      </c>
    </row>
    <row r="27" spans="1:2">
      <c r="A27" t="s">
        <v>198</v>
      </c>
      <c r="B27">
        <f>COUNTIF(KOV_supluskoht!U:X,'supluskohtade arv'!A27)</f>
        <v>0</v>
      </c>
    </row>
    <row r="28" spans="1:2">
      <c r="A28" t="s">
        <v>199</v>
      </c>
      <c r="B28">
        <f>COUNTIF(KOV_supluskoht!U:X,'supluskohtade arv'!A28)</f>
        <v>0</v>
      </c>
    </row>
    <row r="29" spans="1:2">
      <c r="A29" t="s">
        <v>200</v>
      </c>
      <c r="B29">
        <f>COUNTIF(KOV_supluskoht!U:X,'supluskohtade arv'!A29)</f>
        <v>0</v>
      </c>
    </row>
    <row r="30" spans="1:2">
      <c r="A30" t="s">
        <v>141</v>
      </c>
      <c r="B30">
        <f>COUNTIF(KOV_supluskoht!U:X,'supluskohtade arv'!A30)</f>
        <v>1</v>
      </c>
    </row>
    <row r="31" spans="1:2">
      <c r="A31" t="s">
        <v>201</v>
      </c>
      <c r="B31">
        <f>COUNTIF(KOV_supluskoht!U:X,'supluskohtade arv'!A31)</f>
        <v>0</v>
      </c>
    </row>
    <row r="32" spans="1:2">
      <c r="A32" t="s">
        <v>202</v>
      </c>
      <c r="B32">
        <f>COUNTIF(KOV_supluskoht!U:X,'supluskohtade arv'!A32)</f>
        <v>1</v>
      </c>
    </row>
    <row r="33" spans="1:2">
      <c r="A33" t="s">
        <v>203</v>
      </c>
      <c r="B33">
        <f>COUNTIF(KOV_supluskoht!U:X,'supluskohtade arv'!A33)</f>
        <v>0</v>
      </c>
    </row>
    <row r="34" spans="1:2">
      <c r="A34" t="s">
        <v>204</v>
      </c>
      <c r="B34">
        <f>COUNTIF(KOV_supluskoht!U:X,'supluskohtade arv'!A34)</f>
        <v>0</v>
      </c>
    </row>
    <row r="35" spans="1:2">
      <c r="A35" t="s">
        <v>205</v>
      </c>
      <c r="B35">
        <f>COUNTIF(KOV_supluskoht!U:X,'supluskohtade arv'!A35)</f>
        <v>0</v>
      </c>
    </row>
    <row r="36" spans="1:2">
      <c r="A36" t="s">
        <v>206</v>
      </c>
      <c r="B36">
        <f>COUNTIF(KOV_supluskoht!U:X,'supluskohtade arv'!A36)</f>
        <v>0</v>
      </c>
    </row>
    <row r="37" spans="1:2">
      <c r="A37" t="s">
        <v>207</v>
      </c>
      <c r="B37">
        <f>COUNTIF(KOV_supluskoht!U:X,'supluskohtade arv'!A37)</f>
        <v>0</v>
      </c>
    </row>
    <row r="38" spans="1:2">
      <c r="A38" t="s">
        <v>134</v>
      </c>
      <c r="B38">
        <f>COUNTIF(KOV_supluskoht!U:X,'supluskohtade arv'!A38)</f>
        <v>1</v>
      </c>
    </row>
    <row r="39" spans="1:2">
      <c r="A39" t="s">
        <v>135</v>
      </c>
      <c r="B39">
        <f>COUNTIF(KOV_supluskoht!U:X,'supluskohtade arv'!A39)</f>
        <v>1</v>
      </c>
    </row>
    <row r="40" spans="1:2">
      <c r="A40" t="s">
        <v>150</v>
      </c>
      <c r="B40">
        <f>COUNTIF(KOV_supluskoht!U:X,'supluskohtade arv'!A40)</f>
        <v>1</v>
      </c>
    </row>
    <row r="41" spans="1:2">
      <c r="A41" t="s">
        <v>154</v>
      </c>
      <c r="B41">
        <f>COUNTIF(KOV_supluskoht!U:X,'supluskohtade arv'!A41)</f>
        <v>1</v>
      </c>
    </row>
    <row r="42" spans="1:2">
      <c r="A42" t="s">
        <v>138</v>
      </c>
      <c r="B42">
        <f>COUNTIF(KOV_supluskoht!U:X,'supluskohtade arv'!A42)</f>
        <v>3</v>
      </c>
    </row>
    <row r="43" spans="1:2">
      <c r="A43" t="s">
        <v>208</v>
      </c>
      <c r="B43">
        <f>COUNTIF(KOV_supluskoht!U:X,'supluskohtade arv'!A43)</f>
        <v>0</v>
      </c>
    </row>
    <row r="44" spans="1:2">
      <c r="A44" t="s">
        <v>209</v>
      </c>
      <c r="B44">
        <f>COUNTIF(KOV_supluskoht!U:X,'supluskohtade arv'!A44)</f>
        <v>0</v>
      </c>
    </row>
    <row r="45" spans="1:2">
      <c r="A45" t="s">
        <v>210</v>
      </c>
      <c r="B45">
        <f>COUNTIF(KOV_supluskoht!U:X,'supluskohtade arv'!A45)</f>
        <v>0</v>
      </c>
    </row>
    <row r="46" spans="1:2">
      <c r="A46" t="s">
        <v>211</v>
      </c>
      <c r="B46">
        <f>COUNTIF(KOV_supluskoht!U:X,'supluskohtade arv'!A46)</f>
        <v>0</v>
      </c>
    </row>
    <row r="47" spans="1:2">
      <c r="A47" t="s">
        <v>145</v>
      </c>
      <c r="B47">
        <f>COUNTIF(KOV_supluskoht!U:X,'supluskohtade arv'!A47)</f>
        <v>1</v>
      </c>
    </row>
    <row r="48" spans="1:2">
      <c r="A48" t="s">
        <v>147</v>
      </c>
      <c r="B48">
        <f>COUNTIF(KOV_supluskoht!U:X,'supluskohtade arv'!A48)</f>
        <v>3</v>
      </c>
    </row>
    <row r="49" spans="1:2">
      <c r="A49" t="s">
        <v>212</v>
      </c>
      <c r="B49">
        <f>COUNTIF(KOV_supluskoht!U:X,'supluskohtade arv'!A49)</f>
        <v>0</v>
      </c>
    </row>
    <row r="50" spans="1:2">
      <c r="A50" t="s">
        <v>213</v>
      </c>
      <c r="B50">
        <f>COUNTIF(KOV_supluskoht!U:X,'supluskohtade arv'!A50)</f>
        <v>0</v>
      </c>
    </row>
    <row r="51" spans="1:2">
      <c r="A51" t="s">
        <v>214</v>
      </c>
      <c r="B51">
        <f>COUNTIF(KOV_supluskoht!U:X,'supluskohtade arv'!A51)</f>
        <v>0</v>
      </c>
    </row>
    <row r="52" spans="1:2">
      <c r="A52" t="s">
        <v>215</v>
      </c>
      <c r="B52">
        <f>COUNTIF(KOV_supluskoht!U:X,'supluskohtade arv'!A52)</f>
        <v>0</v>
      </c>
    </row>
    <row r="53" spans="1:2">
      <c r="A53" t="s">
        <v>216</v>
      </c>
      <c r="B53">
        <f>COUNTIF(KOV_supluskoht!U:X,'supluskohtade arv'!A53)</f>
        <v>0</v>
      </c>
    </row>
    <row r="54" spans="1:2">
      <c r="A54" t="s">
        <v>217</v>
      </c>
      <c r="B54">
        <f>COUNTIF(KOV_supluskoht!U:X,'supluskohtade arv'!A54)</f>
        <v>0</v>
      </c>
    </row>
    <row r="55" spans="1:2">
      <c r="A55" t="s">
        <v>218</v>
      </c>
      <c r="B55">
        <f>COUNTIF(KOV_supluskoht!U:X,'supluskohtade arv'!A55)</f>
        <v>0</v>
      </c>
    </row>
    <row r="56" spans="1:2">
      <c r="A56" t="s">
        <v>219</v>
      </c>
      <c r="B56">
        <f>COUNTIF(KOV_supluskoht!U:X,'supluskohtade arv'!A56)</f>
        <v>0</v>
      </c>
    </row>
    <row r="57" spans="1:2">
      <c r="A57" t="s">
        <v>220</v>
      </c>
      <c r="B57">
        <f>COUNTIF(KOV_supluskoht!U:X,'supluskohtade arv'!A57)</f>
        <v>0</v>
      </c>
    </row>
    <row r="58" spans="1:2">
      <c r="A58" t="s">
        <v>148</v>
      </c>
      <c r="B58">
        <f>COUNTIF(KOV_supluskoht!U:X,'supluskohtade arv'!A58)</f>
        <v>2</v>
      </c>
    </row>
    <row r="59" spans="1:2">
      <c r="A59" t="s">
        <v>221</v>
      </c>
      <c r="B59">
        <f>COUNTIF(KOV_supluskoht!U:X,'supluskohtade arv'!A59)</f>
        <v>0</v>
      </c>
    </row>
    <row r="60" spans="1:2">
      <c r="A60" t="s">
        <v>222</v>
      </c>
      <c r="B60">
        <f>COUNTIF(KOV_supluskoht!U:X,'supluskohtade arv'!A60)</f>
        <v>0</v>
      </c>
    </row>
    <row r="61" spans="1:2">
      <c r="A61" t="s">
        <v>157</v>
      </c>
      <c r="B61">
        <f>COUNTIF(KOV_supluskoht!U:X,'supluskohtade arv'!A61)</f>
        <v>1</v>
      </c>
    </row>
    <row r="62" spans="1:2">
      <c r="A62" t="s">
        <v>223</v>
      </c>
      <c r="B62">
        <f>COUNTIF(KOV_supluskoht!U:X,'supluskohtade arv'!A62)</f>
        <v>1</v>
      </c>
    </row>
    <row r="63" spans="1:2">
      <c r="A63" t="s">
        <v>224</v>
      </c>
      <c r="B63">
        <f>COUNTIF(KOV_supluskoht!U:X,'supluskohtade arv'!A63)</f>
        <v>5</v>
      </c>
    </row>
    <row r="64" spans="1:2">
      <c r="A64" t="s">
        <v>142</v>
      </c>
      <c r="B64">
        <f>COUNTIF(KOV_supluskoht!U:X,'supluskohtade arv'!A64)</f>
        <v>0</v>
      </c>
    </row>
    <row r="65" spans="1:2">
      <c r="A65" t="s">
        <v>151</v>
      </c>
      <c r="B65">
        <f>COUNTIF(KOV_supluskoht!U:X,'supluskohtade arv'!A65)</f>
        <v>3</v>
      </c>
    </row>
    <row r="66" spans="1:2">
      <c r="A66" t="s">
        <v>225</v>
      </c>
      <c r="B66">
        <f>COUNTIF(KOV_supluskoht!U:X,'supluskohtade arv'!A66)</f>
        <v>2</v>
      </c>
    </row>
    <row r="67" spans="1:2">
      <c r="A67" t="s">
        <v>226</v>
      </c>
      <c r="B67">
        <f>COUNTIF(KOV_supluskoht!U:X,'supluskohtade arv'!A67)</f>
        <v>1</v>
      </c>
    </row>
    <row r="68" spans="1:2">
      <c r="A68" t="s">
        <v>227</v>
      </c>
      <c r="B68">
        <f>COUNTIF(KOV_supluskoht!U:X,'supluskohtade arv'!A68)</f>
        <v>0</v>
      </c>
    </row>
    <row r="69" spans="1:2">
      <c r="A69" t="s">
        <v>153</v>
      </c>
      <c r="B69">
        <f>COUNTIF(KOV_supluskoht!U:X,'supluskohtade arv'!A69)</f>
        <v>2</v>
      </c>
    </row>
    <row r="70" spans="1:2">
      <c r="A70" t="s">
        <v>137</v>
      </c>
      <c r="B70">
        <f>COUNTIF(KOV_supluskoht!U:X,'supluskohtade arv'!A70)</f>
        <v>1</v>
      </c>
    </row>
    <row r="71" spans="1:2">
      <c r="A71" t="s">
        <v>152</v>
      </c>
      <c r="B71">
        <f>COUNTIF(KOV_supluskoht!U:X,'supluskohtade arv'!A71)</f>
        <v>0</v>
      </c>
    </row>
    <row r="72" spans="1:2">
      <c r="A72" t="s">
        <v>228</v>
      </c>
      <c r="B72">
        <f>COUNTIF(KOV_supluskoht!U:X,'supluskohtade arv'!A72)</f>
        <v>1</v>
      </c>
    </row>
    <row r="73" spans="1:2">
      <c r="A73" t="s">
        <v>155</v>
      </c>
      <c r="B73">
        <f>COUNTIF(KOV_supluskoht!U:X,'supluskohtade arv'!A73)</f>
        <v>2</v>
      </c>
    </row>
    <row r="74" spans="1:2">
      <c r="A74" t="s">
        <v>229</v>
      </c>
      <c r="B74">
        <f>COUNTIF(KOV_supluskoht!U:X,'supluskohtade arv'!A74)</f>
        <v>0</v>
      </c>
    </row>
    <row r="75" spans="1:2">
      <c r="A75" t="s">
        <v>230</v>
      </c>
      <c r="B75">
        <f>COUNTIF(KOV_supluskoht!U:X,'supluskohtade arv'!A75)</f>
        <v>0</v>
      </c>
    </row>
    <row r="76" spans="1:2">
      <c r="A76" t="s">
        <v>143</v>
      </c>
      <c r="B76">
        <f>COUNTIF(KOV_supluskoht!U:X,'supluskohtade arv'!A76)</f>
        <v>1</v>
      </c>
    </row>
    <row r="77" spans="1:2">
      <c r="A77" t="s">
        <v>231</v>
      </c>
      <c r="B77">
        <f>COUNTIF(KOV_supluskoht!U:X,'supluskohtade arv'!A77)</f>
        <v>0</v>
      </c>
    </row>
    <row r="78" spans="1:2">
      <c r="A78" t="s">
        <v>156</v>
      </c>
      <c r="B78">
        <f>COUNTIF(KOV_supluskoht!U:X,'supluskohtade arv'!A78)</f>
        <v>2</v>
      </c>
    </row>
    <row r="79" spans="1:2">
      <c r="A79" t="s">
        <v>232</v>
      </c>
      <c r="B79">
        <f>COUNTIF(KOV_supluskoht!U:X,'supluskohtade arv'!A79)</f>
        <v>0</v>
      </c>
    </row>
    <row r="80" spans="1:2">
      <c r="A80" t="s">
        <v>233</v>
      </c>
      <c r="B80">
        <f>COUNTIF(KOV_supluskoht!U:X,'supluskohtade arv'!A80)</f>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eht16"/>
  <dimension ref="A1:G80"/>
  <sheetViews>
    <sheetView topLeftCell="A10" workbookViewId="0">
      <selection activeCell="C22" sqref="C22"/>
    </sheetView>
  </sheetViews>
  <sheetFormatPr defaultRowHeight="14.5"/>
  <cols>
    <col min="1" max="1" width="20.1796875" bestFit="1" customWidth="1"/>
    <col min="2" max="2" width="8.54296875" bestFit="1" customWidth="1"/>
    <col min="3" max="3" width="8.81640625" customWidth="1"/>
    <col min="4" max="4" width="20.453125" bestFit="1" customWidth="1"/>
    <col min="5" max="5" width="11" bestFit="1" customWidth="1"/>
    <col min="6" max="6" width="24.81640625" bestFit="1" customWidth="1"/>
    <col min="7" max="7" width="9.81640625" bestFit="1" customWidth="1"/>
    <col min="8" max="15" width="9.1796875" bestFit="1" customWidth="1"/>
  </cols>
  <sheetData>
    <row r="1" spans="1:7">
      <c r="A1" t="s">
        <v>181</v>
      </c>
      <c r="B1" t="s">
        <v>178</v>
      </c>
      <c r="C1" t="s">
        <v>8</v>
      </c>
      <c r="D1" t="s">
        <v>179</v>
      </c>
      <c r="E1" t="s">
        <v>6</v>
      </c>
      <c r="F1" t="s">
        <v>180</v>
      </c>
      <c r="G1" t="s">
        <v>236</v>
      </c>
    </row>
    <row r="2" spans="1:7">
      <c r="A2" t="s">
        <v>133</v>
      </c>
      <c r="B2">
        <v>1</v>
      </c>
      <c r="C2">
        <v>0</v>
      </c>
      <c r="D2">
        <v>1</v>
      </c>
      <c r="E2">
        <v>1</v>
      </c>
      <c r="F2">
        <v>1</v>
      </c>
      <c r="G2">
        <v>0</v>
      </c>
    </row>
    <row r="3" spans="1:7">
      <c r="A3" t="s">
        <v>182</v>
      </c>
    </row>
    <row r="4" spans="1:7">
      <c r="A4" t="s">
        <v>183</v>
      </c>
    </row>
    <row r="5" spans="1:7">
      <c r="A5" t="s">
        <v>149</v>
      </c>
      <c r="B5">
        <v>1</v>
      </c>
      <c r="C5">
        <v>0</v>
      </c>
      <c r="D5">
        <v>1</v>
      </c>
      <c r="E5">
        <v>1</v>
      </c>
      <c r="F5">
        <v>1</v>
      </c>
      <c r="G5">
        <v>0</v>
      </c>
    </row>
    <row r="6" spans="1:7">
      <c r="A6" t="s">
        <v>140</v>
      </c>
      <c r="B6">
        <v>2</v>
      </c>
      <c r="C6">
        <v>1</v>
      </c>
      <c r="D6">
        <v>0</v>
      </c>
      <c r="E6">
        <v>0</v>
      </c>
      <c r="F6">
        <v>0</v>
      </c>
      <c r="G6">
        <v>1</v>
      </c>
    </row>
    <row r="7" spans="1:7">
      <c r="A7" t="s">
        <v>144</v>
      </c>
      <c r="B7">
        <v>1</v>
      </c>
      <c r="C7">
        <v>0</v>
      </c>
      <c r="D7">
        <v>1</v>
      </c>
      <c r="E7">
        <v>1</v>
      </c>
      <c r="F7">
        <v>1</v>
      </c>
      <c r="G7">
        <v>0</v>
      </c>
    </row>
    <row r="8" spans="1:7">
      <c r="A8" t="s">
        <v>131</v>
      </c>
      <c r="B8">
        <v>1</v>
      </c>
      <c r="C8">
        <v>0</v>
      </c>
      <c r="D8">
        <v>1</v>
      </c>
      <c r="E8">
        <v>1</v>
      </c>
      <c r="F8">
        <v>1</v>
      </c>
      <c r="G8">
        <v>0</v>
      </c>
    </row>
    <row r="9" spans="1:7">
      <c r="A9" t="s">
        <v>132</v>
      </c>
      <c r="B9" s="83">
        <v>5</v>
      </c>
      <c r="C9" s="83">
        <v>1</v>
      </c>
      <c r="D9" s="83">
        <v>5</v>
      </c>
      <c r="E9" s="83">
        <v>4</v>
      </c>
      <c r="F9">
        <v>0</v>
      </c>
      <c r="G9">
        <v>0</v>
      </c>
    </row>
    <row r="10" spans="1:7">
      <c r="A10" t="s">
        <v>146</v>
      </c>
      <c r="B10">
        <v>1</v>
      </c>
      <c r="C10">
        <v>0</v>
      </c>
      <c r="D10">
        <v>0</v>
      </c>
      <c r="E10">
        <v>0</v>
      </c>
      <c r="F10">
        <v>0</v>
      </c>
      <c r="G10">
        <v>1</v>
      </c>
    </row>
    <row r="11" spans="1:7">
      <c r="A11" t="s">
        <v>184</v>
      </c>
    </row>
    <row r="12" spans="1:7">
      <c r="A12" t="s">
        <v>136</v>
      </c>
      <c r="B12">
        <v>1</v>
      </c>
      <c r="C12">
        <v>0</v>
      </c>
      <c r="D12">
        <v>1</v>
      </c>
      <c r="E12">
        <v>1</v>
      </c>
      <c r="F12">
        <v>1</v>
      </c>
      <c r="G12">
        <v>0</v>
      </c>
    </row>
    <row r="13" spans="1:7">
      <c r="A13" t="s">
        <v>185</v>
      </c>
    </row>
    <row r="14" spans="1:7">
      <c r="A14" t="s">
        <v>139</v>
      </c>
      <c r="B14">
        <v>3</v>
      </c>
      <c r="C14">
        <v>0</v>
      </c>
      <c r="D14">
        <v>3</v>
      </c>
      <c r="E14">
        <v>3</v>
      </c>
      <c r="F14">
        <v>1</v>
      </c>
      <c r="G14">
        <v>0</v>
      </c>
    </row>
    <row r="15" spans="1:7">
      <c r="A15" t="s">
        <v>186</v>
      </c>
    </row>
    <row r="16" spans="1:7">
      <c r="A16" t="s">
        <v>187</v>
      </c>
    </row>
    <row r="17" spans="1:7">
      <c r="A17" t="s">
        <v>188</v>
      </c>
    </row>
    <row r="18" spans="1:7">
      <c r="A18" t="s">
        <v>189</v>
      </c>
    </row>
    <row r="19" spans="1:7">
      <c r="A19" t="s">
        <v>190</v>
      </c>
    </row>
    <row r="20" spans="1:7">
      <c r="A20" t="s">
        <v>191</v>
      </c>
    </row>
    <row r="21" spans="1:7">
      <c r="A21" t="s">
        <v>192</v>
      </c>
    </row>
    <row r="22" spans="1:7">
      <c r="A22" t="s">
        <v>193</v>
      </c>
    </row>
    <row r="23" spans="1:7">
      <c r="A23" t="s">
        <v>194</v>
      </c>
    </row>
    <row r="24" spans="1:7">
      <c r="A24" t="s">
        <v>195</v>
      </c>
    </row>
    <row r="25" spans="1:7">
      <c r="A25" t="s">
        <v>196</v>
      </c>
    </row>
    <row r="26" spans="1:7">
      <c r="A26" t="s">
        <v>197</v>
      </c>
    </row>
    <row r="27" spans="1:7">
      <c r="A27" t="s">
        <v>198</v>
      </c>
    </row>
    <row r="28" spans="1:7">
      <c r="A28" t="s">
        <v>199</v>
      </c>
    </row>
    <row r="29" spans="1:7">
      <c r="A29" t="s">
        <v>200</v>
      </c>
    </row>
    <row r="30" spans="1:7">
      <c r="A30" t="s">
        <v>141</v>
      </c>
      <c r="B30">
        <v>1</v>
      </c>
      <c r="C30">
        <v>0</v>
      </c>
      <c r="D30">
        <v>1</v>
      </c>
      <c r="E30">
        <v>1</v>
      </c>
      <c r="F30">
        <v>1</v>
      </c>
      <c r="G30">
        <v>0</v>
      </c>
    </row>
    <row r="31" spans="1:7">
      <c r="A31" t="s">
        <v>201</v>
      </c>
    </row>
    <row r="32" spans="1:7">
      <c r="A32" t="s">
        <v>202</v>
      </c>
    </row>
    <row r="33" spans="1:7">
      <c r="A33" t="s">
        <v>203</v>
      </c>
    </row>
    <row r="34" spans="1:7">
      <c r="A34" t="s">
        <v>204</v>
      </c>
    </row>
    <row r="35" spans="1:7">
      <c r="A35" t="s">
        <v>205</v>
      </c>
    </row>
    <row r="36" spans="1:7">
      <c r="A36" t="s">
        <v>206</v>
      </c>
    </row>
    <row r="37" spans="1:7">
      <c r="A37" t="s">
        <v>207</v>
      </c>
    </row>
    <row r="38" spans="1:7">
      <c r="A38" t="s">
        <v>134</v>
      </c>
      <c r="B38">
        <v>1</v>
      </c>
      <c r="C38">
        <v>1</v>
      </c>
      <c r="D38">
        <v>0</v>
      </c>
      <c r="E38">
        <v>0</v>
      </c>
      <c r="F38">
        <v>0</v>
      </c>
      <c r="G38">
        <v>0</v>
      </c>
    </row>
    <row r="39" spans="1:7">
      <c r="A39" t="s">
        <v>135</v>
      </c>
      <c r="B39">
        <v>1</v>
      </c>
      <c r="C39">
        <v>0</v>
      </c>
      <c r="D39">
        <v>1</v>
      </c>
      <c r="E39">
        <v>1</v>
      </c>
      <c r="F39">
        <v>1</v>
      </c>
      <c r="G39">
        <v>0</v>
      </c>
    </row>
    <row r="40" spans="1:7">
      <c r="A40" t="s">
        <v>150</v>
      </c>
      <c r="B40">
        <v>1</v>
      </c>
      <c r="C40">
        <v>0</v>
      </c>
      <c r="D40">
        <v>1</v>
      </c>
      <c r="E40">
        <v>1</v>
      </c>
      <c r="F40">
        <v>1</v>
      </c>
      <c r="G40">
        <v>0</v>
      </c>
    </row>
    <row r="41" spans="1:7">
      <c r="A41" t="s">
        <v>154</v>
      </c>
      <c r="B41">
        <v>1</v>
      </c>
      <c r="C41">
        <v>0</v>
      </c>
      <c r="D41">
        <v>1</v>
      </c>
      <c r="E41">
        <v>1</v>
      </c>
      <c r="F41">
        <v>1</v>
      </c>
      <c r="G41">
        <v>0</v>
      </c>
    </row>
    <row r="42" spans="1:7">
      <c r="A42" t="s">
        <v>138</v>
      </c>
      <c r="B42">
        <v>3</v>
      </c>
      <c r="C42">
        <v>0</v>
      </c>
      <c r="D42">
        <v>3</v>
      </c>
      <c r="E42">
        <v>3</v>
      </c>
      <c r="F42">
        <v>1</v>
      </c>
      <c r="G42">
        <v>0</v>
      </c>
    </row>
    <row r="43" spans="1:7">
      <c r="A43" t="s">
        <v>208</v>
      </c>
    </row>
    <row r="44" spans="1:7">
      <c r="A44" t="s">
        <v>209</v>
      </c>
    </row>
    <row r="45" spans="1:7">
      <c r="A45" t="s">
        <v>210</v>
      </c>
    </row>
    <row r="46" spans="1:7">
      <c r="A46" t="s">
        <v>211</v>
      </c>
    </row>
    <row r="47" spans="1:7">
      <c r="A47" t="s">
        <v>145</v>
      </c>
      <c r="B47">
        <v>1</v>
      </c>
      <c r="C47">
        <v>0</v>
      </c>
      <c r="D47">
        <v>0</v>
      </c>
      <c r="E47">
        <v>0</v>
      </c>
      <c r="F47">
        <v>0</v>
      </c>
      <c r="G47">
        <v>1</v>
      </c>
    </row>
    <row r="48" spans="1:7">
      <c r="A48" t="s">
        <v>147</v>
      </c>
      <c r="B48">
        <v>4</v>
      </c>
      <c r="C48">
        <v>0</v>
      </c>
      <c r="D48">
        <v>1</v>
      </c>
      <c r="E48">
        <v>1</v>
      </c>
      <c r="F48">
        <v>0</v>
      </c>
      <c r="G48">
        <v>3</v>
      </c>
    </row>
    <row r="49" spans="1:7">
      <c r="A49" t="s">
        <v>212</v>
      </c>
    </row>
    <row r="50" spans="1:7">
      <c r="A50" t="s">
        <v>213</v>
      </c>
    </row>
    <row r="51" spans="1:7">
      <c r="A51" t="s">
        <v>214</v>
      </c>
    </row>
    <row r="52" spans="1:7">
      <c r="A52" t="s">
        <v>215</v>
      </c>
    </row>
    <row r="53" spans="1:7">
      <c r="A53" t="s">
        <v>216</v>
      </c>
    </row>
    <row r="54" spans="1:7">
      <c r="A54" t="s">
        <v>217</v>
      </c>
    </row>
    <row r="55" spans="1:7">
      <c r="A55" t="s">
        <v>218</v>
      </c>
    </row>
    <row r="56" spans="1:7">
      <c r="A56" t="s">
        <v>219</v>
      </c>
    </row>
    <row r="57" spans="1:7">
      <c r="A57" t="s">
        <v>220</v>
      </c>
    </row>
    <row r="58" spans="1:7">
      <c r="A58" t="s">
        <v>148</v>
      </c>
      <c r="B58">
        <v>2</v>
      </c>
      <c r="C58">
        <v>0</v>
      </c>
      <c r="D58">
        <v>2</v>
      </c>
      <c r="E58">
        <v>2</v>
      </c>
      <c r="F58">
        <v>1</v>
      </c>
      <c r="G58">
        <v>0</v>
      </c>
    </row>
    <row r="59" spans="1:7">
      <c r="A59" t="s">
        <v>221</v>
      </c>
    </row>
    <row r="60" spans="1:7">
      <c r="A60" t="s">
        <v>222</v>
      </c>
    </row>
    <row r="61" spans="1:7">
      <c r="A61" t="s">
        <v>157</v>
      </c>
      <c r="B61">
        <v>1</v>
      </c>
      <c r="C61">
        <v>0</v>
      </c>
      <c r="D61">
        <v>1</v>
      </c>
      <c r="E61">
        <v>1</v>
      </c>
      <c r="F61">
        <v>1</v>
      </c>
      <c r="G61">
        <v>0</v>
      </c>
    </row>
    <row r="62" spans="1:7">
      <c r="A62" t="s">
        <v>223</v>
      </c>
    </row>
    <row r="63" spans="1:7">
      <c r="A63" t="s">
        <v>224</v>
      </c>
    </row>
    <row r="64" spans="1:7">
      <c r="A64" t="s">
        <v>142</v>
      </c>
    </row>
    <row r="65" spans="1:7">
      <c r="A65" t="s">
        <v>151</v>
      </c>
      <c r="B65">
        <v>3</v>
      </c>
      <c r="C65">
        <v>0</v>
      </c>
      <c r="D65">
        <v>2</v>
      </c>
      <c r="E65">
        <v>2</v>
      </c>
      <c r="F65">
        <v>0</v>
      </c>
      <c r="G65">
        <v>1</v>
      </c>
    </row>
    <row r="66" spans="1:7">
      <c r="A66" t="s">
        <v>225</v>
      </c>
    </row>
    <row r="67" spans="1:7">
      <c r="A67" t="s">
        <v>226</v>
      </c>
    </row>
    <row r="68" spans="1:7">
      <c r="A68" t="s">
        <v>227</v>
      </c>
    </row>
    <row r="69" spans="1:7">
      <c r="A69" t="s">
        <v>153</v>
      </c>
      <c r="B69">
        <v>2</v>
      </c>
      <c r="C69">
        <v>0</v>
      </c>
      <c r="D69">
        <v>2</v>
      </c>
      <c r="E69">
        <v>2</v>
      </c>
      <c r="F69">
        <v>1</v>
      </c>
      <c r="G69">
        <v>0</v>
      </c>
    </row>
    <row r="70" spans="1:7">
      <c r="A70" t="s">
        <v>137</v>
      </c>
      <c r="B70">
        <v>1</v>
      </c>
      <c r="C70">
        <v>1</v>
      </c>
      <c r="D70">
        <v>0</v>
      </c>
      <c r="E70">
        <v>0</v>
      </c>
      <c r="F70">
        <v>0</v>
      </c>
      <c r="G70">
        <v>0</v>
      </c>
    </row>
    <row r="71" spans="1:7">
      <c r="A71" t="s">
        <v>152</v>
      </c>
      <c r="B71">
        <v>1</v>
      </c>
      <c r="C71">
        <v>1</v>
      </c>
      <c r="D71">
        <v>0</v>
      </c>
      <c r="E71">
        <v>0</v>
      </c>
      <c r="F71">
        <v>0</v>
      </c>
      <c r="G71">
        <v>0</v>
      </c>
    </row>
    <row r="72" spans="1:7">
      <c r="A72" t="s">
        <v>228</v>
      </c>
    </row>
    <row r="73" spans="1:7">
      <c r="A73" t="s">
        <v>155</v>
      </c>
      <c r="B73">
        <v>2</v>
      </c>
      <c r="C73">
        <v>1</v>
      </c>
      <c r="D73">
        <v>1</v>
      </c>
      <c r="E73">
        <v>1</v>
      </c>
      <c r="F73">
        <v>0</v>
      </c>
      <c r="G73">
        <v>0</v>
      </c>
    </row>
    <row r="74" spans="1:7">
      <c r="A74" t="s">
        <v>229</v>
      </c>
    </row>
    <row r="75" spans="1:7">
      <c r="A75" t="s">
        <v>230</v>
      </c>
    </row>
    <row r="76" spans="1:7">
      <c r="A76" t="s">
        <v>143</v>
      </c>
      <c r="B76">
        <v>1</v>
      </c>
      <c r="C76">
        <v>0</v>
      </c>
      <c r="D76">
        <v>1</v>
      </c>
      <c r="E76">
        <v>1</v>
      </c>
      <c r="F76">
        <v>1</v>
      </c>
      <c r="G76">
        <v>0</v>
      </c>
    </row>
    <row r="77" spans="1:7">
      <c r="A77" t="s">
        <v>231</v>
      </c>
    </row>
    <row r="78" spans="1:7">
      <c r="A78" t="s">
        <v>156</v>
      </c>
      <c r="B78">
        <v>2</v>
      </c>
      <c r="C78">
        <v>0</v>
      </c>
      <c r="D78">
        <v>2</v>
      </c>
      <c r="E78">
        <v>2</v>
      </c>
      <c r="F78">
        <v>1</v>
      </c>
      <c r="G78">
        <v>0</v>
      </c>
    </row>
    <row r="79" spans="1:7">
      <c r="A79" t="s">
        <v>232</v>
      </c>
    </row>
    <row r="80" spans="1:7">
      <c r="A80" t="s">
        <v>233</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eht2"/>
  <dimension ref="A1:X72"/>
  <sheetViews>
    <sheetView workbookViewId="0">
      <selection activeCell="P15" sqref="P15"/>
    </sheetView>
  </sheetViews>
  <sheetFormatPr defaultRowHeight="14.5"/>
  <cols>
    <col min="1" max="1" width="17.7265625" bestFit="1" customWidth="1"/>
    <col min="2" max="2" width="24.7265625" bestFit="1" customWidth="1"/>
    <col min="9" max="9" width="12.26953125" customWidth="1"/>
    <col min="22" max="22" width="19.1796875" customWidth="1"/>
  </cols>
  <sheetData>
    <row r="1" spans="1:24" ht="23">
      <c r="A1" t="s">
        <v>129</v>
      </c>
      <c r="B1" t="s">
        <v>2</v>
      </c>
      <c r="C1" t="s">
        <v>608</v>
      </c>
      <c r="G1" s="165" t="s">
        <v>266</v>
      </c>
      <c r="H1" s="165"/>
      <c r="I1" s="165"/>
      <c r="J1" s="165"/>
      <c r="K1" s="125" t="s">
        <v>277</v>
      </c>
      <c r="U1" s="166" t="s">
        <v>278</v>
      </c>
      <c r="V1" s="166"/>
      <c r="W1" s="166"/>
    </row>
    <row r="2" spans="1:24">
      <c r="A2" t="s">
        <v>133</v>
      </c>
      <c r="B2" t="s">
        <v>24</v>
      </c>
      <c r="C2" t="s">
        <v>133</v>
      </c>
      <c r="G2" s="119" t="s">
        <v>237</v>
      </c>
      <c r="H2" s="120" t="s">
        <v>1</v>
      </c>
      <c r="I2" s="123" t="s">
        <v>267</v>
      </c>
      <c r="J2" s="120" t="s">
        <v>268</v>
      </c>
      <c r="U2" s="126"/>
    </row>
    <row r="3" spans="1:24" ht="16" thickBot="1">
      <c r="A3" t="s">
        <v>149</v>
      </c>
      <c r="B3" t="s">
        <v>107</v>
      </c>
      <c r="C3" t="s">
        <v>149</v>
      </c>
      <c r="G3" s="121">
        <v>1</v>
      </c>
      <c r="H3" s="122" t="s">
        <v>4</v>
      </c>
      <c r="I3" s="124" t="s">
        <v>130</v>
      </c>
      <c r="J3" s="122" t="s">
        <v>9</v>
      </c>
      <c r="U3" s="127" t="s">
        <v>279</v>
      </c>
      <c r="V3" s="128" t="s">
        <v>280</v>
      </c>
      <c r="W3" s="128" t="s">
        <v>281</v>
      </c>
    </row>
    <row r="4" spans="1:24" ht="15" thickBot="1">
      <c r="A4" t="s">
        <v>140</v>
      </c>
      <c r="B4" t="s">
        <v>41</v>
      </c>
      <c r="C4" t="s">
        <v>140</v>
      </c>
      <c r="G4" s="121">
        <v>2</v>
      </c>
      <c r="H4" s="122" t="s">
        <v>4</v>
      </c>
      <c r="I4" s="124" t="s">
        <v>130</v>
      </c>
      <c r="J4" s="122" t="s">
        <v>5</v>
      </c>
      <c r="U4" s="129">
        <v>1</v>
      </c>
      <c r="V4" s="130" t="s">
        <v>4</v>
      </c>
      <c r="W4" s="130" t="s">
        <v>80</v>
      </c>
      <c r="X4" t="str">
        <f>VLOOKUP(W4,B:C,2,0)</f>
        <v>Tallinna linn</v>
      </c>
    </row>
    <row r="5" spans="1:24" ht="15" thickBot="1">
      <c r="A5" t="s">
        <v>140</v>
      </c>
      <c r="B5" t="s">
        <v>38</v>
      </c>
      <c r="C5" t="s">
        <v>140</v>
      </c>
      <c r="G5" s="121">
        <v>3</v>
      </c>
      <c r="H5" s="122" t="s">
        <v>4</v>
      </c>
      <c r="I5" s="124" t="s">
        <v>131</v>
      </c>
      <c r="J5" s="122" t="s">
        <v>12</v>
      </c>
      <c r="U5" s="129">
        <v>2</v>
      </c>
      <c r="V5" s="131" t="s">
        <v>4</v>
      </c>
      <c r="W5" s="131" t="s">
        <v>7</v>
      </c>
      <c r="X5" t="str">
        <f t="shared" ref="X5:X56" si="0">VLOOKUP(W5,B:C,2,0)</f>
        <v>Tallinna linn</v>
      </c>
    </row>
    <row r="6" spans="1:24" ht="15" thickBot="1">
      <c r="A6" t="s">
        <v>140</v>
      </c>
      <c r="B6" t="s">
        <v>97</v>
      </c>
      <c r="C6" t="s">
        <v>140</v>
      </c>
      <c r="G6" s="121">
        <v>4</v>
      </c>
      <c r="H6" s="122" t="s">
        <v>4</v>
      </c>
      <c r="I6" s="124" t="s">
        <v>130</v>
      </c>
      <c r="J6" s="122" t="s">
        <v>7</v>
      </c>
      <c r="U6" s="129">
        <v>3</v>
      </c>
      <c r="V6" s="131" t="s">
        <v>4</v>
      </c>
      <c r="W6" s="131" t="s">
        <v>9</v>
      </c>
      <c r="X6" t="str">
        <f t="shared" si="0"/>
        <v>Tallinna linn</v>
      </c>
    </row>
    <row r="7" spans="1:24" ht="15" thickBot="1">
      <c r="A7" t="s">
        <v>144</v>
      </c>
      <c r="B7" t="s">
        <v>100</v>
      </c>
      <c r="C7" t="s">
        <v>144</v>
      </c>
      <c r="G7" s="121">
        <v>5</v>
      </c>
      <c r="H7" s="122" t="s">
        <v>4</v>
      </c>
      <c r="I7" s="124" t="s">
        <v>130</v>
      </c>
      <c r="J7" s="122" t="s">
        <v>11</v>
      </c>
      <c r="U7" s="129">
        <v>4</v>
      </c>
      <c r="V7" s="131" t="s">
        <v>4</v>
      </c>
      <c r="W7" s="131" t="s">
        <v>11</v>
      </c>
      <c r="X7" t="str">
        <f t="shared" si="0"/>
        <v>Tallinna linn</v>
      </c>
    </row>
    <row r="8" spans="1:24" ht="15" thickBot="1">
      <c r="A8" t="s">
        <v>131</v>
      </c>
      <c r="B8" t="s">
        <v>12</v>
      </c>
      <c r="C8" t="s">
        <v>131</v>
      </c>
      <c r="G8" s="121">
        <v>6</v>
      </c>
      <c r="H8" s="122" t="s">
        <v>4</v>
      </c>
      <c r="I8" s="124" t="s">
        <v>130</v>
      </c>
      <c r="J8" s="122" t="s">
        <v>13</v>
      </c>
      <c r="U8" s="129">
        <v>5</v>
      </c>
      <c r="V8" s="131" t="s">
        <v>4</v>
      </c>
      <c r="W8" s="131" t="s">
        <v>13</v>
      </c>
      <c r="X8" t="str">
        <f t="shared" si="0"/>
        <v>Tallinna linn</v>
      </c>
    </row>
    <row r="9" spans="1:24" ht="15" thickBot="1">
      <c r="A9" t="s">
        <v>132</v>
      </c>
      <c r="B9" t="s">
        <v>85</v>
      </c>
      <c r="C9" t="s">
        <v>132</v>
      </c>
      <c r="G9" s="121">
        <v>7</v>
      </c>
      <c r="H9" s="122" t="s">
        <v>14</v>
      </c>
      <c r="I9" s="124" t="s">
        <v>132</v>
      </c>
      <c r="J9" s="122" t="s">
        <v>269</v>
      </c>
      <c r="U9" s="129">
        <v>6</v>
      </c>
      <c r="V9" s="131" t="s">
        <v>4</v>
      </c>
      <c r="W9" s="131" t="s">
        <v>12</v>
      </c>
      <c r="X9" t="str">
        <f t="shared" si="0"/>
        <v>Harku vald</v>
      </c>
    </row>
    <row r="10" spans="1:24" ht="15" thickBot="1">
      <c r="A10" t="s">
        <v>132</v>
      </c>
      <c r="B10" t="s">
        <v>87</v>
      </c>
      <c r="C10" t="s">
        <v>132</v>
      </c>
      <c r="G10" s="121">
        <v>8</v>
      </c>
      <c r="H10" s="122" t="s">
        <v>14</v>
      </c>
      <c r="I10" s="124" t="s">
        <v>132</v>
      </c>
      <c r="J10" s="122" t="s">
        <v>16</v>
      </c>
      <c r="U10" s="129">
        <v>7</v>
      </c>
      <c r="V10" s="131" t="s">
        <v>4</v>
      </c>
      <c r="W10" s="131" t="s">
        <v>282</v>
      </c>
      <c r="X10" t="str">
        <f t="shared" si="0"/>
        <v>Viimsi vald</v>
      </c>
    </row>
    <row r="11" spans="1:24" ht="15" thickBot="1">
      <c r="A11" t="s">
        <v>132</v>
      </c>
      <c r="B11" t="s">
        <v>84</v>
      </c>
      <c r="C11" t="s">
        <v>132</v>
      </c>
      <c r="G11" s="121">
        <v>9</v>
      </c>
      <c r="H11" s="122" t="s">
        <v>14</v>
      </c>
      <c r="I11" s="124" t="s">
        <v>132</v>
      </c>
      <c r="J11" s="122" t="s">
        <v>18</v>
      </c>
      <c r="U11" s="129">
        <v>8</v>
      </c>
      <c r="V11" s="131" t="s">
        <v>14</v>
      </c>
      <c r="W11" s="131" t="s">
        <v>85</v>
      </c>
      <c r="X11" t="str">
        <f t="shared" si="0"/>
        <v>Hiiumaa vald</v>
      </c>
    </row>
    <row r="12" spans="1:24" ht="15" thickBot="1">
      <c r="A12" t="s">
        <v>132</v>
      </c>
      <c r="B12" t="s">
        <v>86</v>
      </c>
      <c r="C12" t="s">
        <v>132</v>
      </c>
      <c r="G12" s="121">
        <v>10</v>
      </c>
      <c r="H12" s="122" t="s">
        <v>14</v>
      </c>
      <c r="I12" s="124" t="s">
        <v>132</v>
      </c>
      <c r="J12" s="122" t="s">
        <v>19</v>
      </c>
      <c r="U12" s="129">
        <v>9</v>
      </c>
      <c r="V12" s="131" t="s">
        <v>14</v>
      </c>
      <c r="W12" s="131" t="s">
        <v>87</v>
      </c>
      <c r="X12" t="str">
        <f t="shared" si="0"/>
        <v>Hiiumaa vald</v>
      </c>
    </row>
    <row r="13" spans="1:24" ht="15" thickBot="1">
      <c r="A13" t="s">
        <v>132</v>
      </c>
      <c r="B13" t="s">
        <v>88</v>
      </c>
      <c r="C13" t="s">
        <v>132</v>
      </c>
      <c r="G13" s="121">
        <v>11</v>
      </c>
      <c r="H13" s="122" t="s">
        <v>14</v>
      </c>
      <c r="I13" s="124" t="s">
        <v>132</v>
      </c>
      <c r="J13" s="122" t="s">
        <v>20</v>
      </c>
      <c r="U13" s="129">
        <v>10</v>
      </c>
      <c r="V13" s="131" t="s">
        <v>14</v>
      </c>
      <c r="W13" s="131" t="s">
        <v>84</v>
      </c>
      <c r="X13" t="str">
        <f t="shared" si="0"/>
        <v>Hiiumaa vald</v>
      </c>
    </row>
    <row r="14" spans="1:24" ht="15" thickBot="1">
      <c r="A14" t="s">
        <v>146</v>
      </c>
      <c r="B14" t="s">
        <v>56</v>
      </c>
      <c r="C14" t="s">
        <v>146</v>
      </c>
      <c r="G14" s="121">
        <v>12</v>
      </c>
      <c r="H14" s="122" t="s">
        <v>21</v>
      </c>
      <c r="I14" s="124" t="s">
        <v>202</v>
      </c>
      <c r="J14" s="122" t="s">
        <v>270</v>
      </c>
      <c r="U14" s="129">
        <v>11</v>
      </c>
      <c r="V14" s="131" t="s">
        <v>14</v>
      </c>
      <c r="W14" s="131" t="s">
        <v>86</v>
      </c>
      <c r="X14" t="str">
        <f t="shared" si="0"/>
        <v>Hiiumaa vald</v>
      </c>
    </row>
    <row r="15" spans="1:24" ht="15" thickBot="1">
      <c r="A15" t="s">
        <v>136</v>
      </c>
      <c r="B15" t="s">
        <v>28</v>
      </c>
      <c r="C15" t="s">
        <v>136</v>
      </c>
      <c r="G15" s="121">
        <v>13</v>
      </c>
      <c r="H15" s="122" t="s">
        <v>21</v>
      </c>
      <c r="I15" s="124" t="s">
        <v>223</v>
      </c>
      <c r="J15" s="122" t="s">
        <v>271</v>
      </c>
      <c r="U15" s="129">
        <v>12</v>
      </c>
      <c r="V15" s="131" t="s">
        <v>14</v>
      </c>
      <c r="W15" s="131" t="s">
        <v>88</v>
      </c>
      <c r="X15" t="str">
        <f t="shared" si="0"/>
        <v>Hiiumaa vald</v>
      </c>
    </row>
    <row r="16" spans="1:24" ht="15" thickBot="1">
      <c r="A16" t="s">
        <v>139</v>
      </c>
      <c r="B16" t="s">
        <v>93</v>
      </c>
      <c r="C16" t="s">
        <v>139</v>
      </c>
      <c r="G16" s="121">
        <v>14</v>
      </c>
      <c r="H16" s="122" t="s">
        <v>21</v>
      </c>
      <c r="I16" s="124" t="s">
        <v>134</v>
      </c>
      <c r="J16" s="122" t="s">
        <v>25</v>
      </c>
      <c r="U16" s="129">
        <v>13</v>
      </c>
      <c r="V16" s="131" t="s">
        <v>21</v>
      </c>
      <c r="W16" s="131" t="s">
        <v>24</v>
      </c>
      <c r="X16" t="str">
        <f t="shared" si="0"/>
        <v>Alutaguse vald</v>
      </c>
    </row>
    <row r="17" spans="1:24" ht="15" thickBot="1">
      <c r="A17" t="s">
        <v>139</v>
      </c>
      <c r="B17" t="s">
        <v>95</v>
      </c>
      <c r="C17" t="s">
        <v>139</v>
      </c>
      <c r="G17" s="121">
        <v>15</v>
      </c>
      <c r="H17" s="122" t="s">
        <v>21</v>
      </c>
      <c r="I17" s="124" t="s">
        <v>135</v>
      </c>
      <c r="J17" s="122" t="s">
        <v>22</v>
      </c>
      <c r="U17" s="129">
        <v>14</v>
      </c>
      <c r="V17" s="131" t="s">
        <v>21</v>
      </c>
      <c r="W17" s="131" t="s">
        <v>262</v>
      </c>
      <c r="X17" t="str">
        <f t="shared" si="0"/>
        <v>Lüganuse vald</v>
      </c>
    </row>
    <row r="18" spans="1:24" ht="15" thickBot="1">
      <c r="A18" t="s">
        <v>139</v>
      </c>
      <c r="B18" t="s">
        <v>92</v>
      </c>
      <c r="C18" t="s">
        <v>139</v>
      </c>
      <c r="G18" s="121">
        <v>16</v>
      </c>
      <c r="H18" s="122" t="s">
        <v>21</v>
      </c>
      <c r="I18" s="124" t="s">
        <v>133</v>
      </c>
      <c r="J18" s="122" t="s">
        <v>24</v>
      </c>
      <c r="U18" s="129">
        <v>15</v>
      </c>
      <c r="V18" s="131" t="s">
        <v>21</v>
      </c>
      <c r="W18" s="131" t="s">
        <v>25</v>
      </c>
      <c r="X18" t="str">
        <f t="shared" si="0"/>
        <v>Narva linn</v>
      </c>
    </row>
    <row r="19" spans="1:24" ht="15" thickBot="1">
      <c r="A19" t="s">
        <v>141</v>
      </c>
      <c r="B19" t="s">
        <v>40</v>
      </c>
      <c r="C19" t="s">
        <v>141</v>
      </c>
      <c r="G19" s="121">
        <v>17</v>
      </c>
      <c r="H19" s="122" t="s">
        <v>21</v>
      </c>
      <c r="I19" s="124" t="s">
        <v>226</v>
      </c>
      <c r="J19" s="122" t="s">
        <v>259</v>
      </c>
      <c r="U19" s="129">
        <v>16</v>
      </c>
      <c r="V19" s="131" t="s">
        <v>21</v>
      </c>
      <c r="W19" s="131" t="s">
        <v>89</v>
      </c>
      <c r="X19" t="str">
        <f t="shared" si="0"/>
        <v>Narva-Jõesuu linn</v>
      </c>
    </row>
    <row r="20" spans="1:24">
      <c r="A20" t="s">
        <v>134</v>
      </c>
      <c r="B20" t="s">
        <v>25</v>
      </c>
      <c r="C20" t="s">
        <v>134</v>
      </c>
      <c r="G20" s="121">
        <v>18</v>
      </c>
      <c r="H20" s="122" t="s">
        <v>27</v>
      </c>
      <c r="I20" s="124" t="s">
        <v>136</v>
      </c>
      <c r="J20" s="122" t="s">
        <v>28</v>
      </c>
      <c r="U20" s="164">
        <v>17</v>
      </c>
      <c r="V20" s="164" t="s">
        <v>21</v>
      </c>
      <c r="W20" s="132" t="s">
        <v>260</v>
      </c>
      <c r="X20" t="str">
        <f t="shared" si="0"/>
        <v>Sillamäe linn</v>
      </c>
    </row>
    <row r="21" spans="1:24" ht="15" thickBot="1">
      <c r="A21" t="s">
        <v>135</v>
      </c>
      <c r="B21" t="s">
        <v>89</v>
      </c>
      <c r="C21" t="s">
        <v>135</v>
      </c>
      <c r="G21" s="121">
        <v>19</v>
      </c>
      <c r="H21" s="122" t="s">
        <v>27</v>
      </c>
      <c r="I21" s="124" t="s">
        <v>206</v>
      </c>
      <c r="J21" s="122" t="s">
        <v>272</v>
      </c>
      <c r="U21" s="129">
        <v>18</v>
      </c>
      <c r="V21" s="131" t="s">
        <v>21</v>
      </c>
      <c r="W21" s="131" t="s">
        <v>259</v>
      </c>
      <c r="X21" t="str">
        <f t="shared" si="0"/>
        <v>Toila vald</v>
      </c>
    </row>
    <row r="22" spans="1:24">
      <c r="A22" t="s">
        <v>150</v>
      </c>
      <c r="B22" t="s">
        <v>108</v>
      </c>
      <c r="C22" t="s">
        <v>150</v>
      </c>
      <c r="G22" s="121">
        <v>20</v>
      </c>
      <c r="H22" s="122" t="s">
        <v>27</v>
      </c>
      <c r="I22" s="124" t="s">
        <v>211</v>
      </c>
      <c r="J22" s="122" t="s">
        <v>258</v>
      </c>
      <c r="U22" s="164">
        <v>19</v>
      </c>
      <c r="V22" s="164" t="s">
        <v>27</v>
      </c>
      <c r="W22" s="132" t="s">
        <v>28</v>
      </c>
      <c r="X22" t="str">
        <f t="shared" si="0"/>
        <v>Jõgeva vald</v>
      </c>
    </row>
    <row r="23" spans="1:24" ht="15" thickBot="1">
      <c r="A23" t="s">
        <v>154</v>
      </c>
      <c r="B23" t="s">
        <v>69</v>
      </c>
      <c r="C23" t="s">
        <v>154</v>
      </c>
      <c r="G23" s="121">
        <v>21</v>
      </c>
      <c r="H23" s="122" t="s">
        <v>27</v>
      </c>
      <c r="I23" s="124" t="s">
        <v>211</v>
      </c>
      <c r="J23" s="122" t="s">
        <v>273</v>
      </c>
      <c r="U23" s="129">
        <v>20</v>
      </c>
      <c r="V23" s="131" t="s">
        <v>29</v>
      </c>
      <c r="W23" s="131" t="s">
        <v>93</v>
      </c>
      <c r="X23" t="str">
        <f t="shared" si="0"/>
        <v>Järva vald</v>
      </c>
    </row>
    <row r="24" spans="1:24" ht="15" thickBot="1">
      <c r="A24" t="s">
        <v>138</v>
      </c>
      <c r="B24" t="s">
        <v>94</v>
      </c>
      <c r="C24" t="s">
        <v>138</v>
      </c>
      <c r="G24" s="121">
        <v>22</v>
      </c>
      <c r="H24" s="122" t="s">
        <v>29</v>
      </c>
      <c r="I24" s="124" t="s">
        <v>139</v>
      </c>
      <c r="J24" s="122" t="s">
        <v>30</v>
      </c>
      <c r="U24" s="129">
        <v>21</v>
      </c>
      <c r="V24" s="131" t="s">
        <v>29</v>
      </c>
      <c r="W24" s="131" t="s">
        <v>94</v>
      </c>
      <c r="X24" t="str">
        <f t="shared" si="0"/>
        <v>Paide linn</v>
      </c>
    </row>
    <row r="25" spans="1:24" ht="15" thickBot="1">
      <c r="A25" t="s">
        <v>138</v>
      </c>
      <c r="B25" t="s">
        <v>91</v>
      </c>
      <c r="C25" t="s">
        <v>138</v>
      </c>
      <c r="G25" s="121">
        <v>23</v>
      </c>
      <c r="H25" s="122" t="s">
        <v>29</v>
      </c>
      <c r="I25" s="124" t="s">
        <v>138</v>
      </c>
      <c r="J25" s="122" t="s">
        <v>31</v>
      </c>
      <c r="U25" s="129">
        <v>22</v>
      </c>
      <c r="V25" s="131" t="s">
        <v>29</v>
      </c>
      <c r="W25" s="131" t="s">
        <v>91</v>
      </c>
      <c r="X25" t="str">
        <f t="shared" si="0"/>
        <v>Paide linn</v>
      </c>
    </row>
    <row r="26" spans="1:24" ht="15" thickBot="1">
      <c r="A26" t="s">
        <v>138</v>
      </c>
      <c r="B26" t="s">
        <v>96</v>
      </c>
      <c r="C26" t="s">
        <v>138</v>
      </c>
      <c r="G26" s="121">
        <v>24</v>
      </c>
      <c r="H26" s="122" t="s">
        <v>29</v>
      </c>
      <c r="I26" s="124" t="s">
        <v>138</v>
      </c>
      <c r="J26" s="122" t="s">
        <v>32</v>
      </c>
      <c r="U26" s="129">
        <v>23</v>
      </c>
      <c r="V26" s="131" t="s">
        <v>29</v>
      </c>
      <c r="W26" s="131" t="s">
        <v>95</v>
      </c>
      <c r="X26" t="str">
        <f t="shared" si="0"/>
        <v>Järva vald</v>
      </c>
    </row>
    <row r="27" spans="1:24" ht="15" thickBot="1">
      <c r="A27" t="s">
        <v>145</v>
      </c>
      <c r="B27" t="s">
        <v>102</v>
      </c>
      <c r="C27" t="s">
        <v>145</v>
      </c>
      <c r="G27" s="121">
        <v>25</v>
      </c>
      <c r="H27" s="122" t="s">
        <v>29</v>
      </c>
      <c r="I27" s="124" t="s">
        <v>139</v>
      </c>
      <c r="J27" s="122" t="s">
        <v>33</v>
      </c>
      <c r="U27" s="129">
        <v>24</v>
      </c>
      <c r="V27" s="131" t="s">
        <v>29</v>
      </c>
      <c r="W27" s="131" t="s">
        <v>96</v>
      </c>
      <c r="X27" t="str">
        <f t="shared" si="0"/>
        <v>Paide linn</v>
      </c>
    </row>
    <row r="28" spans="1:24" ht="15" thickBot="1">
      <c r="A28" t="s">
        <v>147</v>
      </c>
      <c r="B28" t="s">
        <v>52</v>
      </c>
      <c r="C28" t="s">
        <v>147</v>
      </c>
      <c r="G28" s="121">
        <v>26</v>
      </c>
      <c r="H28" s="122" t="s">
        <v>29</v>
      </c>
      <c r="I28" s="124" t="s">
        <v>138</v>
      </c>
      <c r="J28" s="122" t="s">
        <v>34</v>
      </c>
      <c r="U28" s="129">
        <v>25</v>
      </c>
      <c r="V28" s="131" t="s">
        <v>29</v>
      </c>
      <c r="W28" s="131" t="s">
        <v>90</v>
      </c>
      <c r="X28" t="str">
        <f t="shared" si="0"/>
        <v>Türi vald</v>
      </c>
    </row>
    <row r="29" spans="1:24" ht="15" thickBot="1">
      <c r="A29" t="s">
        <v>147</v>
      </c>
      <c r="B29" t="s">
        <v>53</v>
      </c>
      <c r="C29" t="s">
        <v>147</v>
      </c>
      <c r="G29" s="121">
        <v>27</v>
      </c>
      <c r="H29" s="122" t="s">
        <v>29</v>
      </c>
      <c r="I29" s="124" t="s">
        <v>137</v>
      </c>
      <c r="J29" s="122" t="s">
        <v>35</v>
      </c>
      <c r="U29" s="129">
        <v>26</v>
      </c>
      <c r="V29" s="131" t="s">
        <v>29</v>
      </c>
      <c r="W29" s="131" t="s">
        <v>92</v>
      </c>
      <c r="X29" t="str">
        <f t="shared" si="0"/>
        <v>Järva vald</v>
      </c>
    </row>
    <row r="30" spans="1:24" ht="15" thickBot="1">
      <c r="A30" t="s">
        <v>147</v>
      </c>
      <c r="B30" t="s">
        <v>54</v>
      </c>
      <c r="C30" t="s">
        <v>147</v>
      </c>
      <c r="G30" s="121">
        <v>28</v>
      </c>
      <c r="H30" s="122" t="s">
        <v>29</v>
      </c>
      <c r="I30" s="124" t="s">
        <v>139</v>
      </c>
      <c r="J30" s="122" t="s">
        <v>36</v>
      </c>
      <c r="U30" s="129">
        <v>27</v>
      </c>
      <c r="V30" s="131" t="s">
        <v>37</v>
      </c>
      <c r="W30" s="131" t="s">
        <v>38</v>
      </c>
      <c r="X30" t="str">
        <f t="shared" si="0"/>
        <v>Haapsalu linn</v>
      </c>
    </row>
    <row r="31" spans="1:24" ht="15" thickBot="1">
      <c r="A31" t="s">
        <v>147</v>
      </c>
      <c r="B31" t="s">
        <v>55</v>
      </c>
      <c r="C31" t="s">
        <v>147</v>
      </c>
      <c r="G31" s="121">
        <v>29</v>
      </c>
      <c r="H31" s="122" t="s">
        <v>37</v>
      </c>
      <c r="I31" s="124" t="s">
        <v>141</v>
      </c>
      <c r="J31" s="122" t="s">
        <v>40</v>
      </c>
      <c r="U31" s="129">
        <v>28</v>
      </c>
      <c r="V31" s="131" t="s">
        <v>37</v>
      </c>
      <c r="W31" s="131" t="s">
        <v>40</v>
      </c>
      <c r="X31" t="str">
        <f t="shared" si="0"/>
        <v>Lääne-Nigula vald</v>
      </c>
    </row>
    <row r="32" spans="1:24" ht="15" thickBot="1">
      <c r="A32" t="s">
        <v>148</v>
      </c>
      <c r="B32" t="s">
        <v>104</v>
      </c>
      <c r="C32" t="s">
        <v>148</v>
      </c>
      <c r="G32" s="121">
        <v>30</v>
      </c>
      <c r="H32" s="122" t="s">
        <v>37</v>
      </c>
      <c r="I32" s="124" t="s">
        <v>140</v>
      </c>
      <c r="J32" s="122" t="s">
        <v>38</v>
      </c>
      <c r="U32" s="129">
        <v>29</v>
      </c>
      <c r="V32" s="131" t="s">
        <v>37</v>
      </c>
      <c r="W32" s="131" t="s">
        <v>97</v>
      </c>
      <c r="X32" t="str">
        <f t="shared" si="0"/>
        <v>Haapsalu linn</v>
      </c>
    </row>
    <row r="33" spans="1:24" ht="15" thickBot="1">
      <c r="A33" t="s">
        <v>148</v>
      </c>
      <c r="B33" t="s">
        <v>105</v>
      </c>
      <c r="C33" t="s">
        <v>148</v>
      </c>
      <c r="G33" s="121">
        <v>31</v>
      </c>
      <c r="H33" s="122" t="s">
        <v>37</v>
      </c>
      <c r="I33" s="124" t="s">
        <v>140</v>
      </c>
      <c r="J33" s="122" t="s">
        <v>39</v>
      </c>
      <c r="U33" s="129">
        <v>30</v>
      </c>
      <c r="V33" s="131" t="s">
        <v>43</v>
      </c>
      <c r="W33" s="131" t="s">
        <v>99</v>
      </c>
      <c r="X33" t="str">
        <f t="shared" si="0"/>
        <v>Viru-Nigula vald</v>
      </c>
    </row>
    <row r="34" spans="1:24" ht="15" thickBot="1">
      <c r="A34" t="s">
        <v>157</v>
      </c>
      <c r="B34" t="s">
        <v>101</v>
      </c>
      <c r="C34" t="s">
        <v>157</v>
      </c>
      <c r="G34" s="121">
        <v>32</v>
      </c>
      <c r="H34" s="122" t="s">
        <v>43</v>
      </c>
      <c r="I34" s="124" t="s">
        <v>143</v>
      </c>
      <c r="J34" s="122" t="s">
        <v>44</v>
      </c>
      <c r="U34" s="129">
        <v>31</v>
      </c>
      <c r="V34" s="131" t="s">
        <v>43</v>
      </c>
      <c r="W34" s="131" t="s">
        <v>100</v>
      </c>
      <c r="X34" t="str">
        <f t="shared" si="0"/>
        <v>Haljala vald</v>
      </c>
    </row>
    <row r="35" spans="1:24" ht="15" thickBot="1">
      <c r="A35" t="s">
        <v>224</v>
      </c>
      <c r="B35" t="s">
        <v>80</v>
      </c>
      <c r="C35" t="s">
        <v>224</v>
      </c>
      <c r="G35" s="121">
        <v>33</v>
      </c>
      <c r="H35" s="122" t="s">
        <v>43</v>
      </c>
      <c r="I35" s="124" t="s">
        <v>144</v>
      </c>
      <c r="J35" s="122" t="s">
        <v>46</v>
      </c>
      <c r="U35" s="129">
        <v>32</v>
      </c>
      <c r="V35" s="131" t="s">
        <v>48</v>
      </c>
      <c r="W35" s="131" t="s">
        <v>102</v>
      </c>
      <c r="X35" t="str">
        <f t="shared" si="0"/>
        <v>Põlva vald</v>
      </c>
    </row>
    <row r="36" spans="1:24" ht="15" thickBot="1">
      <c r="A36" t="s">
        <v>224</v>
      </c>
      <c r="B36" t="s">
        <v>7</v>
      </c>
      <c r="C36" t="s">
        <v>224</v>
      </c>
      <c r="G36" s="121">
        <v>34</v>
      </c>
      <c r="H36" s="122" t="s">
        <v>51</v>
      </c>
      <c r="I36" s="124" t="s">
        <v>146</v>
      </c>
      <c r="J36" s="122" t="s">
        <v>56</v>
      </c>
      <c r="U36" s="129">
        <v>33</v>
      </c>
      <c r="V36" s="131" t="s">
        <v>51</v>
      </c>
      <c r="W36" s="131" t="s">
        <v>56</v>
      </c>
      <c r="X36" t="str">
        <f t="shared" si="0"/>
        <v>Häädemeeste vald</v>
      </c>
    </row>
    <row r="37" spans="1:24" ht="15" thickBot="1">
      <c r="A37" t="s">
        <v>224</v>
      </c>
      <c r="B37" t="s">
        <v>9</v>
      </c>
      <c r="C37" t="s">
        <v>224</v>
      </c>
      <c r="G37" s="121">
        <v>35</v>
      </c>
      <c r="H37" s="122" t="s">
        <v>51</v>
      </c>
      <c r="I37" s="124" t="s">
        <v>147</v>
      </c>
      <c r="J37" s="122" t="s">
        <v>52</v>
      </c>
      <c r="U37" s="129">
        <v>34</v>
      </c>
      <c r="V37" s="131" t="s">
        <v>51</v>
      </c>
      <c r="W37" s="131" t="s">
        <v>52</v>
      </c>
      <c r="X37" t="str">
        <f t="shared" si="0"/>
        <v>Pärnu linn</v>
      </c>
    </row>
    <row r="38" spans="1:24" ht="15" thickBot="1">
      <c r="A38" t="s">
        <v>224</v>
      </c>
      <c r="B38" t="s">
        <v>11</v>
      </c>
      <c r="C38" t="s">
        <v>224</v>
      </c>
      <c r="G38" s="121">
        <v>36</v>
      </c>
      <c r="H38" s="122" t="s">
        <v>51</v>
      </c>
      <c r="I38" s="124" t="s">
        <v>147</v>
      </c>
      <c r="J38" s="122" t="s">
        <v>53</v>
      </c>
      <c r="U38" s="129">
        <v>35</v>
      </c>
      <c r="V38" s="131" t="s">
        <v>51</v>
      </c>
      <c r="W38" s="131" t="s">
        <v>53</v>
      </c>
      <c r="X38" t="str">
        <f t="shared" si="0"/>
        <v>Pärnu linn</v>
      </c>
    </row>
    <row r="39" spans="1:24" ht="15" thickBot="1">
      <c r="A39" t="s">
        <v>224</v>
      </c>
      <c r="B39" t="s">
        <v>13</v>
      </c>
      <c r="C39" t="s">
        <v>224</v>
      </c>
      <c r="G39" s="121">
        <v>37</v>
      </c>
      <c r="H39" s="122" t="s">
        <v>51</v>
      </c>
      <c r="I39" s="124" t="s">
        <v>147</v>
      </c>
      <c r="J39" s="122" t="s">
        <v>54</v>
      </c>
      <c r="U39" s="129">
        <v>36</v>
      </c>
      <c r="V39" s="131" t="s">
        <v>51</v>
      </c>
      <c r="W39" s="131" t="s">
        <v>55</v>
      </c>
      <c r="X39" t="str">
        <f t="shared" si="0"/>
        <v>Pärnu linn</v>
      </c>
    </row>
    <row r="40" spans="1:24" ht="15" thickBot="1">
      <c r="A40" t="s">
        <v>142</v>
      </c>
      <c r="B40" t="s">
        <v>98</v>
      </c>
      <c r="C40" t="s">
        <v>142</v>
      </c>
      <c r="G40" s="121">
        <v>38</v>
      </c>
      <c r="H40" s="122" t="s">
        <v>51</v>
      </c>
      <c r="I40" s="124" t="s">
        <v>147</v>
      </c>
      <c r="J40" s="122" t="s">
        <v>55</v>
      </c>
      <c r="U40" s="129">
        <v>37</v>
      </c>
      <c r="V40" s="131" t="s">
        <v>57</v>
      </c>
      <c r="W40" s="131" t="s">
        <v>104</v>
      </c>
      <c r="X40" t="str">
        <f t="shared" si="0"/>
        <v>Saaremaa vald</v>
      </c>
    </row>
    <row r="41" spans="1:24" ht="15" thickBot="1">
      <c r="A41" t="s">
        <v>151</v>
      </c>
      <c r="B41" t="s">
        <v>109</v>
      </c>
      <c r="C41" t="s">
        <v>151</v>
      </c>
      <c r="G41" s="121">
        <v>39</v>
      </c>
      <c r="H41" s="122" t="s">
        <v>57</v>
      </c>
      <c r="I41" s="124" t="s">
        <v>148</v>
      </c>
      <c r="J41" s="122" t="s">
        <v>58</v>
      </c>
      <c r="U41" s="129">
        <v>38</v>
      </c>
      <c r="V41" s="131" t="s">
        <v>57</v>
      </c>
      <c r="W41" s="131" t="s">
        <v>105</v>
      </c>
      <c r="X41" t="str">
        <f t="shared" si="0"/>
        <v>Saaremaa vald</v>
      </c>
    </row>
    <row r="42" spans="1:24" ht="15" thickBot="1">
      <c r="A42" t="s">
        <v>151</v>
      </c>
      <c r="B42" t="s">
        <v>110</v>
      </c>
      <c r="C42" t="s">
        <v>151</v>
      </c>
      <c r="G42" s="121">
        <v>40</v>
      </c>
      <c r="H42" s="122" t="s">
        <v>57</v>
      </c>
      <c r="I42" s="124" t="s">
        <v>148</v>
      </c>
      <c r="J42" s="122" t="s">
        <v>59</v>
      </c>
      <c r="U42" s="129">
        <v>39</v>
      </c>
      <c r="V42" s="131" t="s">
        <v>61</v>
      </c>
      <c r="W42" s="131" t="s">
        <v>109</v>
      </c>
      <c r="X42" t="str">
        <f t="shared" si="0"/>
        <v>Tartu linn</v>
      </c>
    </row>
    <row r="43" spans="1:24" ht="15" thickBot="1">
      <c r="A43" t="s">
        <v>151</v>
      </c>
      <c r="B43" t="s">
        <v>111</v>
      </c>
      <c r="C43" t="s">
        <v>151</v>
      </c>
      <c r="G43" s="121">
        <v>41</v>
      </c>
      <c r="H43" s="122" t="s">
        <v>61</v>
      </c>
      <c r="I43" s="124" t="s">
        <v>151</v>
      </c>
      <c r="J43" s="122" t="s">
        <v>62</v>
      </c>
      <c r="U43" s="129">
        <v>40</v>
      </c>
      <c r="V43" s="131" t="s">
        <v>61</v>
      </c>
      <c r="W43" s="131" t="s">
        <v>110</v>
      </c>
      <c r="X43" t="str">
        <f t="shared" si="0"/>
        <v>Tartu linn</v>
      </c>
    </row>
    <row r="44" spans="1:24" ht="15" thickBot="1">
      <c r="A44" t="s">
        <v>153</v>
      </c>
      <c r="B44" t="s">
        <v>113</v>
      </c>
      <c r="C44" t="s">
        <v>153</v>
      </c>
      <c r="G44" s="121">
        <v>42</v>
      </c>
      <c r="H44" s="122" t="s">
        <v>61</v>
      </c>
      <c r="I44" s="124" t="s">
        <v>151</v>
      </c>
      <c r="J44" s="122" t="s">
        <v>274</v>
      </c>
      <c r="U44" s="129">
        <v>41</v>
      </c>
      <c r="V44" s="131" t="s">
        <v>61</v>
      </c>
      <c r="W44" s="131" t="s">
        <v>111</v>
      </c>
      <c r="X44" t="str">
        <f t="shared" si="0"/>
        <v>Tartu linn</v>
      </c>
    </row>
    <row r="45" spans="1:24" ht="15" thickBot="1">
      <c r="A45" t="s">
        <v>153</v>
      </c>
      <c r="B45" t="s">
        <v>114</v>
      </c>
      <c r="C45" t="s">
        <v>153</v>
      </c>
      <c r="G45" s="121">
        <v>43</v>
      </c>
      <c r="H45" s="122" t="s">
        <v>61</v>
      </c>
      <c r="I45" s="124" t="s">
        <v>151</v>
      </c>
      <c r="J45" s="122" t="s">
        <v>275</v>
      </c>
      <c r="U45" s="129">
        <v>42</v>
      </c>
      <c r="V45" s="131" t="s">
        <v>61</v>
      </c>
      <c r="W45" s="131" t="s">
        <v>108</v>
      </c>
      <c r="X45" t="str">
        <f t="shared" si="0"/>
        <v>Nõo vald</v>
      </c>
    </row>
    <row r="46" spans="1:24" ht="15" thickBot="1">
      <c r="A46" t="s">
        <v>137</v>
      </c>
      <c r="B46" t="s">
        <v>90</v>
      </c>
      <c r="C46" t="s">
        <v>137</v>
      </c>
      <c r="G46" s="121">
        <v>44</v>
      </c>
      <c r="H46" s="122" t="s">
        <v>61</v>
      </c>
      <c r="I46" s="124" t="s">
        <v>150</v>
      </c>
      <c r="J46" s="122" t="s">
        <v>63</v>
      </c>
      <c r="U46" s="129">
        <v>43</v>
      </c>
      <c r="V46" s="131" t="s">
        <v>61</v>
      </c>
      <c r="W46" s="131" t="s">
        <v>107</v>
      </c>
      <c r="X46" t="str">
        <f t="shared" si="0"/>
        <v>Elva vald</v>
      </c>
    </row>
    <row r="47" spans="1:24" ht="15" thickBot="1">
      <c r="A47" t="s">
        <v>152</v>
      </c>
      <c r="B47" t="s">
        <v>112</v>
      </c>
      <c r="C47" t="s">
        <v>152</v>
      </c>
      <c r="G47" s="121">
        <v>45</v>
      </c>
      <c r="H47" s="122" t="s">
        <v>61</v>
      </c>
      <c r="I47" s="124" t="s">
        <v>225</v>
      </c>
      <c r="J47" s="122" t="s">
        <v>253</v>
      </c>
      <c r="U47" s="129">
        <v>44</v>
      </c>
      <c r="V47" s="131" t="s">
        <v>61</v>
      </c>
      <c r="W47" s="131" t="s">
        <v>253</v>
      </c>
      <c r="X47" t="str">
        <f t="shared" si="0"/>
        <v>Tartu vald</v>
      </c>
    </row>
    <row r="48" spans="1:24" ht="15" thickBot="1">
      <c r="A48" t="s">
        <v>155</v>
      </c>
      <c r="B48" t="s">
        <v>116</v>
      </c>
      <c r="C48" t="s">
        <v>155</v>
      </c>
      <c r="G48" s="121">
        <v>46</v>
      </c>
      <c r="H48" s="122" t="s">
        <v>61</v>
      </c>
      <c r="I48" s="124" t="s">
        <v>225</v>
      </c>
      <c r="J48" s="122" t="s">
        <v>252</v>
      </c>
      <c r="U48" s="129">
        <v>45</v>
      </c>
      <c r="V48" s="131" t="s">
        <v>61</v>
      </c>
      <c r="W48" s="131" t="s">
        <v>252</v>
      </c>
      <c r="X48" t="str">
        <f t="shared" si="0"/>
        <v>Tartu vald</v>
      </c>
    </row>
    <row r="49" spans="1:24" ht="15" thickBot="1">
      <c r="A49" t="s">
        <v>155</v>
      </c>
      <c r="B49" t="s">
        <v>115</v>
      </c>
      <c r="C49" t="s">
        <v>155</v>
      </c>
      <c r="G49" s="121">
        <v>47</v>
      </c>
      <c r="H49" s="122" t="s">
        <v>61</v>
      </c>
      <c r="I49" s="124" t="s">
        <v>149</v>
      </c>
      <c r="J49" s="122" t="s">
        <v>66</v>
      </c>
      <c r="U49" s="129">
        <v>46</v>
      </c>
      <c r="V49" s="131" t="s">
        <v>67</v>
      </c>
      <c r="W49" s="131" t="s">
        <v>69</v>
      </c>
      <c r="X49" t="str">
        <f t="shared" si="0"/>
        <v>Otepää vald</v>
      </c>
    </row>
    <row r="50" spans="1:24" ht="15" thickBot="1">
      <c r="A50" t="s">
        <v>143</v>
      </c>
      <c r="B50" t="s">
        <v>99</v>
      </c>
      <c r="C50" t="s">
        <v>143</v>
      </c>
      <c r="G50" s="121">
        <v>48</v>
      </c>
      <c r="H50" s="122" t="s">
        <v>67</v>
      </c>
      <c r="I50" s="124" t="s">
        <v>152</v>
      </c>
      <c r="J50" s="122" t="s">
        <v>68</v>
      </c>
      <c r="U50" s="129">
        <v>47</v>
      </c>
      <c r="V50" s="131" t="s">
        <v>67</v>
      </c>
      <c r="W50" s="131" t="s">
        <v>113</v>
      </c>
      <c r="X50" t="str">
        <f t="shared" si="0"/>
        <v>Tõrva vald</v>
      </c>
    </row>
    <row r="51" spans="1:24" ht="15" thickBot="1">
      <c r="A51" t="s">
        <v>156</v>
      </c>
      <c r="B51" t="s">
        <v>117</v>
      </c>
      <c r="C51" t="s">
        <v>156</v>
      </c>
      <c r="G51" s="121">
        <v>49</v>
      </c>
      <c r="H51" s="122" t="s">
        <v>67</v>
      </c>
      <c r="I51" s="124" t="s">
        <v>154</v>
      </c>
      <c r="J51" s="122" t="s">
        <v>69</v>
      </c>
      <c r="U51" s="129">
        <v>48</v>
      </c>
      <c r="V51" s="131" t="s">
        <v>67</v>
      </c>
      <c r="W51" s="131" t="s">
        <v>114</v>
      </c>
      <c r="X51" t="str">
        <f t="shared" si="0"/>
        <v>Tõrva vald</v>
      </c>
    </row>
    <row r="52" spans="1:24" ht="15" thickBot="1">
      <c r="A52" t="s">
        <v>156</v>
      </c>
      <c r="B52" t="s">
        <v>118</v>
      </c>
      <c r="C52" t="s">
        <v>156</v>
      </c>
      <c r="G52" s="121">
        <v>50</v>
      </c>
      <c r="H52" s="122" t="s">
        <v>67</v>
      </c>
      <c r="I52" s="124" t="s">
        <v>153</v>
      </c>
      <c r="J52" s="122" t="s">
        <v>70</v>
      </c>
      <c r="U52" s="129">
        <v>49</v>
      </c>
      <c r="V52" s="131" t="s">
        <v>72</v>
      </c>
      <c r="W52" s="131" t="s">
        <v>116</v>
      </c>
      <c r="X52" t="str">
        <f t="shared" si="0"/>
        <v>Viljandi linn</v>
      </c>
    </row>
    <row r="53" spans="1:24" ht="15" thickBot="1">
      <c r="A53" t="s">
        <v>139</v>
      </c>
      <c r="B53" t="s">
        <v>30</v>
      </c>
      <c r="C53" t="s">
        <v>139</v>
      </c>
      <c r="G53" s="121">
        <v>51</v>
      </c>
      <c r="H53" s="122" t="s">
        <v>67</v>
      </c>
      <c r="I53" s="124" t="s">
        <v>153</v>
      </c>
      <c r="J53" s="122" t="s">
        <v>71</v>
      </c>
      <c r="U53" s="129">
        <v>50</v>
      </c>
      <c r="V53" s="131" t="s">
        <v>72</v>
      </c>
      <c r="W53" s="131" t="s">
        <v>115</v>
      </c>
      <c r="X53" t="str">
        <f t="shared" si="0"/>
        <v>Viljandi linn</v>
      </c>
    </row>
    <row r="54" spans="1:24" ht="15" thickBot="1">
      <c r="A54" t="s">
        <v>139</v>
      </c>
      <c r="B54" t="s">
        <v>33</v>
      </c>
      <c r="C54" t="s">
        <v>139</v>
      </c>
      <c r="G54" s="121">
        <v>52</v>
      </c>
      <c r="H54" s="122" t="s">
        <v>72</v>
      </c>
      <c r="I54" s="124" t="s">
        <v>155</v>
      </c>
      <c r="J54" s="122" t="s">
        <v>276</v>
      </c>
      <c r="U54" s="129">
        <v>51</v>
      </c>
      <c r="V54" s="131" t="s">
        <v>75</v>
      </c>
      <c r="W54" s="131" t="s">
        <v>117</v>
      </c>
      <c r="X54" t="str">
        <f t="shared" si="0"/>
        <v>Võru linn</v>
      </c>
    </row>
    <row r="55" spans="1:24" ht="15" thickBot="1">
      <c r="A55" t="s">
        <v>139</v>
      </c>
      <c r="B55" t="s">
        <v>92</v>
      </c>
      <c r="C55" t="s">
        <v>139</v>
      </c>
      <c r="G55" s="121">
        <v>53</v>
      </c>
      <c r="H55" s="122" t="s">
        <v>72</v>
      </c>
      <c r="I55" s="124" t="s">
        <v>155</v>
      </c>
      <c r="J55" s="122" t="s">
        <v>74</v>
      </c>
      <c r="U55" s="129">
        <v>52</v>
      </c>
      <c r="V55" s="131" t="s">
        <v>75</v>
      </c>
      <c r="W55" s="131" t="s">
        <v>118</v>
      </c>
      <c r="X55" t="str">
        <f t="shared" si="0"/>
        <v>Võru linn</v>
      </c>
    </row>
    <row r="56" spans="1:24" ht="15" thickBot="1">
      <c r="A56" t="s">
        <v>138</v>
      </c>
      <c r="B56" t="s">
        <v>239</v>
      </c>
      <c r="C56" t="s">
        <v>138</v>
      </c>
      <c r="G56" s="121">
        <v>54</v>
      </c>
      <c r="H56" s="122" t="s">
        <v>75</v>
      </c>
      <c r="I56" s="124" t="s">
        <v>156</v>
      </c>
      <c r="J56" s="122" t="s">
        <v>76</v>
      </c>
      <c r="U56" s="129">
        <v>53</v>
      </c>
      <c r="V56" s="131" t="s">
        <v>75</v>
      </c>
      <c r="W56" s="131" t="s">
        <v>101</v>
      </c>
      <c r="X56" t="str">
        <f t="shared" si="0"/>
        <v>Setomaa vald</v>
      </c>
    </row>
    <row r="57" spans="1:24">
      <c r="A57" t="s">
        <v>138</v>
      </c>
      <c r="B57" t="s">
        <v>32</v>
      </c>
      <c r="C57" t="s">
        <v>138</v>
      </c>
      <c r="G57" s="121">
        <v>55</v>
      </c>
      <c r="H57" s="122" t="s">
        <v>75</v>
      </c>
      <c r="I57" s="124" t="s">
        <v>156</v>
      </c>
      <c r="J57" s="122" t="s">
        <v>77</v>
      </c>
    </row>
    <row r="58" spans="1:24">
      <c r="A58" t="s">
        <v>138</v>
      </c>
      <c r="B58" t="s">
        <v>34</v>
      </c>
      <c r="C58" t="s">
        <v>138</v>
      </c>
      <c r="G58" s="121">
        <v>56</v>
      </c>
      <c r="H58" s="122" t="s">
        <v>75</v>
      </c>
      <c r="I58" s="124" t="s">
        <v>157</v>
      </c>
      <c r="J58" s="122" t="s">
        <v>50</v>
      </c>
    </row>
    <row r="59" spans="1:24">
      <c r="A59" t="s">
        <v>137</v>
      </c>
      <c r="B59" t="s">
        <v>35</v>
      </c>
      <c r="C59" t="s">
        <v>137</v>
      </c>
    </row>
    <row r="60" spans="1:24">
      <c r="A60" t="s">
        <v>151</v>
      </c>
      <c r="B60" t="s">
        <v>241</v>
      </c>
      <c r="C60" t="s">
        <v>151</v>
      </c>
    </row>
    <row r="61" spans="1:24">
      <c r="A61" t="s">
        <v>151</v>
      </c>
      <c r="B61" t="s">
        <v>242</v>
      </c>
      <c r="C61" t="s">
        <v>151</v>
      </c>
    </row>
    <row r="62" spans="1:24">
      <c r="A62" t="s">
        <v>150</v>
      </c>
      <c r="B62" t="s">
        <v>63</v>
      </c>
      <c r="C62" t="s">
        <v>150</v>
      </c>
    </row>
    <row r="63" spans="1:24">
      <c r="A63" t="s">
        <v>149</v>
      </c>
      <c r="B63" t="s">
        <v>243</v>
      </c>
      <c r="C63" t="s">
        <v>149</v>
      </c>
    </row>
    <row r="64" spans="1:24">
      <c r="A64" s="118" t="s">
        <v>202</v>
      </c>
      <c r="B64" s="118" t="s">
        <v>262</v>
      </c>
      <c r="C64" s="118" t="s">
        <v>202</v>
      </c>
    </row>
    <row r="65" spans="1:3">
      <c r="A65" s="118" t="s">
        <v>223</v>
      </c>
      <c r="B65" s="118" t="s">
        <v>260</v>
      </c>
      <c r="C65" s="118" t="s">
        <v>223</v>
      </c>
    </row>
    <row r="66" spans="1:3">
      <c r="A66" s="118" t="s">
        <v>226</v>
      </c>
      <c r="B66" s="118" t="s">
        <v>259</v>
      </c>
      <c r="C66" s="118" t="s">
        <v>226</v>
      </c>
    </row>
    <row r="67" spans="1:3">
      <c r="A67" s="118" t="s">
        <v>211</v>
      </c>
      <c r="B67" s="118" t="s">
        <v>258</v>
      </c>
      <c r="C67" s="118" t="s">
        <v>211</v>
      </c>
    </row>
    <row r="68" spans="1:3">
      <c r="A68" s="118" t="s">
        <v>211</v>
      </c>
      <c r="B68" s="118" t="s">
        <v>257</v>
      </c>
      <c r="C68" s="118" t="s">
        <v>211</v>
      </c>
    </row>
    <row r="69" spans="1:3">
      <c r="A69" s="118" t="s">
        <v>206</v>
      </c>
      <c r="B69" s="118" t="s">
        <v>255</v>
      </c>
      <c r="C69" s="118" t="s">
        <v>206</v>
      </c>
    </row>
    <row r="70" spans="1:3">
      <c r="A70" s="118" t="s">
        <v>225</v>
      </c>
      <c r="B70" s="118" t="s">
        <v>253</v>
      </c>
      <c r="C70" s="118" t="s">
        <v>225</v>
      </c>
    </row>
    <row r="71" spans="1:3">
      <c r="A71" s="118" t="s">
        <v>225</v>
      </c>
      <c r="B71" s="118" t="s">
        <v>252</v>
      </c>
      <c r="C71" s="118" t="s">
        <v>225</v>
      </c>
    </row>
    <row r="72" spans="1:3">
      <c r="A72" t="s">
        <v>228</v>
      </c>
      <c r="B72" t="s">
        <v>282</v>
      </c>
      <c r="C72" t="s">
        <v>228</v>
      </c>
    </row>
  </sheetData>
  <mergeCells count="2">
    <mergeCell ref="G1:J1"/>
    <mergeCell ref="U1:W1"/>
  </mergeCells>
  <hyperlinks>
    <hyperlink ref="K1" r:id="rId1" xr:uid="{9E22BD56-617D-4061-ADA1-A9B76BE35E19}"/>
  </hyperlinks>
  <pageMargins left="0.7" right="0.7" top="0.75" bottom="0.75" header="0.3" footer="0.3"/>
  <pageSetup paperSize="9"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eht3"/>
  <dimension ref="A2:E57"/>
  <sheetViews>
    <sheetView zoomScale="80" zoomScaleNormal="80" workbookViewId="0">
      <pane ySplit="4" topLeftCell="A5" activePane="bottomLeft" state="frozen"/>
      <selection pane="bottomLeft" activeCell="E18" sqref="E18"/>
    </sheetView>
  </sheetViews>
  <sheetFormatPr defaultRowHeight="14.5"/>
  <cols>
    <col min="1" max="1" width="5" customWidth="1"/>
    <col min="2" max="2" width="13.1796875" customWidth="1"/>
    <col min="3" max="3" width="17.453125" customWidth="1"/>
    <col min="4" max="4" width="16.54296875" customWidth="1"/>
    <col min="5" max="5" width="38.453125" customWidth="1"/>
  </cols>
  <sheetData>
    <row r="2" spans="1:5" ht="21">
      <c r="A2" s="167" t="s">
        <v>128</v>
      </c>
      <c r="B2" s="168"/>
      <c r="C2" s="168"/>
      <c r="D2" s="168"/>
      <c r="E2" s="169"/>
    </row>
    <row r="3" spans="1:5">
      <c r="A3" s="11"/>
      <c r="B3" s="12"/>
      <c r="C3" s="12"/>
      <c r="D3" s="12"/>
      <c r="E3" s="11"/>
    </row>
    <row r="4" spans="1:5" ht="15.5">
      <c r="A4" s="17" t="s">
        <v>78</v>
      </c>
      <c r="B4" s="17" t="s">
        <v>1</v>
      </c>
      <c r="C4" s="17" t="s">
        <v>129</v>
      </c>
      <c r="D4" s="17" t="s">
        <v>2</v>
      </c>
      <c r="E4" s="17" t="s">
        <v>79</v>
      </c>
    </row>
    <row r="5" spans="1:5" ht="15.5">
      <c r="A5" s="22">
        <v>13</v>
      </c>
      <c r="B5" s="23" t="s">
        <v>21</v>
      </c>
      <c r="C5" s="23" t="s">
        <v>133</v>
      </c>
      <c r="D5" s="24" t="s">
        <v>24</v>
      </c>
      <c r="E5" s="25" t="s">
        <v>81</v>
      </c>
    </row>
    <row r="6" spans="1:5" ht="15.5">
      <c r="A6" s="22">
        <v>41</v>
      </c>
      <c r="B6" s="23" t="s">
        <v>61</v>
      </c>
      <c r="C6" s="23" t="s">
        <v>149</v>
      </c>
      <c r="D6" s="30" t="s">
        <v>107</v>
      </c>
      <c r="E6" s="25" t="s">
        <v>81</v>
      </c>
    </row>
    <row r="7" spans="1:5" ht="15.5">
      <c r="A7" s="22">
        <v>24</v>
      </c>
      <c r="B7" s="23" t="s">
        <v>37</v>
      </c>
      <c r="C7" s="23" t="s">
        <v>140</v>
      </c>
      <c r="D7" s="30" t="s">
        <v>38</v>
      </c>
      <c r="E7" s="25" t="s">
        <v>81</v>
      </c>
    </row>
    <row r="8" spans="1:5" ht="15.5">
      <c r="A8" s="22">
        <v>25</v>
      </c>
      <c r="B8" s="23" t="s">
        <v>37</v>
      </c>
      <c r="C8" s="23" t="s">
        <v>140</v>
      </c>
      <c r="D8" s="30" t="s">
        <v>97</v>
      </c>
      <c r="E8" s="25" t="s">
        <v>81</v>
      </c>
    </row>
    <row r="9" spans="1:5" ht="15.5">
      <c r="A9" s="22">
        <v>26</v>
      </c>
      <c r="B9" s="23" t="s">
        <v>37</v>
      </c>
      <c r="C9" s="23" t="s">
        <v>140</v>
      </c>
      <c r="D9" s="26" t="s">
        <v>41</v>
      </c>
      <c r="E9" s="31" t="s">
        <v>83</v>
      </c>
    </row>
    <row r="10" spans="1:5" ht="15.5">
      <c r="A10" s="22">
        <v>30</v>
      </c>
      <c r="B10" s="23" t="s">
        <v>43</v>
      </c>
      <c r="C10" s="23" t="s">
        <v>144</v>
      </c>
      <c r="D10" s="30" t="s">
        <v>125</v>
      </c>
      <c r="E10" s="32" t="s">
        <v>82</v>
      </c>
    </row>
    <row r="11" spans="1:5" ht="15.5">
      <c r="A11" s="22">
        <v>31</v>
      </c>
      <c r="B11" s="23" t="s">
        <v>43</v>
      </c>
      <c r="C11" s="23" t="s">
        <v>144</v>
      </c>
      <c r="D11" s="30" t="s">
        <v>100</v>
      </c>
      <c r="E11" s="31" t="s">
        <v>83</v>
      </c>
    </row>
    <row r="12" spans="1:5" ht="15.5">
      <c r="A12" s="22">
        <v>6</v>
      </c>
      <c r="B12" s="23" t="s">
        <v>4</v>
      </c>
      <c r="C12" s="23" t="s">
        <v>131</v>
      </c>
      <c r="D12" s="24" t="s">
        <v>12</v>
      </c>
      <c r="E12" s="25" t="s">
        <v>81</v>
      </c>
    </row>
    <row r="13" spans="1:5" ht="15.5">
      <c r="A13" s="22">
        <v>7</v>
      </c>
      <c r="B13" s="23" t="s">
        <v>14</v>
      </c>
      <c r="C13" s="23" t="s">
        <v>132</v>
      </c>
      <c r="D13" s="23" t="s">
        <v>84</v>
      </c>
      <c r="E13" s="25" t="s">
        <v>81</v>
      </c>
    </row>
    <row r="14" spans="1:5" ht="31">
      <c r="A14" s="22">
        <v>8</v>
      </c>
      <c r="B14" s="23" t="s">
        <v>14</v>
      </c>
      <c r="C14" s="23" t="s">
        <v>132</v>
      </c>
      <c r="D14" s="24" t="s">
        <v>85</v>
      </c>
      <c r="E14" s="27" t="s">
        <v>120</v>
      </c>
    </row>
    <row r="15" spans="1:5" ht="15.5">
      <c r="A15" s="22">
        <v>9</v>
      </c>
      <c r="B15" s="23" t="s">
        <v>14</v>
      </c>
      <c r="C15" s="23" t="s">
        <v>132</v>
      </c>
      <c r="D15" s="24" t="s">
        <v>86</v>
      </c>
      <c r="E15" s="25" t="s">
        <v>81</v>
      </c>
    </row>
    <row r="16" spans="1:5" ht="15.5">
      <c r="A16" s="22">
        <v>10</v>
      </c>
      <c r="B16" s="23" t="s">
        <v>14</v>
      </c>
      <c r="C16" s="23" t="s">
        <v>132</v>
      </c>
      <c r="D16" s="24" t="s">
        <v>87</v>
      </c>
      <c r="E16" s="31" t="s">
        <v>83</v>
      </c>
    </row>
    <row r="17" spans="1:5" ht="15.5">
      <c r="A17" s="22">
        <v>11</v>
      </c>
      <c r="B17" s="23" t="s">
        <v>14</v>
      </c>
      <c r="C17" s="23" t="s">
        <v>132</v>
      </c>
      <c r="D17" s="24" t="s">
        <v>88</v>
      </c>
      <c r="E17" s="27" t="s">
        <v>81</v>
      </c>
    </row>
    <row r="18" spans="1:5" ht="31">
      <c r="A18" s="22">
        <v>12</v>
      </c>
      <c r="B18" s="23" t="s">
        <v>14</v>
      </c>
      <c r="C18" s="23" t="s">
        <v>132</v>
      </c>
      <c r="D18" s="24" t="s">
        <v>121</v>
      </c>
      <c r="E18" s="28" t="s">
        <v>122</v>
      </c>
    </row>
    <row r="19" spans="1:5" ht="31">
      <c r="A19" s="22">
        <v>34</v>
      </c>
      <c r="B19" s="23" t="s">
        <v>51</v>
      </c>
      <c r="C19" s="23" t="s">
        <v>146</v>
      </c>
      <c r="D19" s="30" t="s">
        <v>56</v>
      </c>
      <c r="E19" s="27" t="s">
        <v>126</v>
      </c>
    </row>
    <row r="20" spans="1:5" ht="15.5">
      <c r="A20" s="22">
        <v>16</v>
      </c>
      <c r="B20" s="23" t="s">
        <v>27</v>
      </c>
      <c r="C20" s="23" t="s">
        <v>136</v>
      </c>
      <c r="D20" s="24" t="s">
        <v>28</v>
      </c>
      <c r="E20" s="25" t="s">
        <v>81</v>
      </c>
    </row>
    <row r="21" spans="1:5" ht="15.5">
      <c r="A21" s="22">
        <v>19</v>
      </c>
      <c r="B21" s="23" t="s">
        <v>29</v>
      </c>
      <c r="C21" s="23" t="s">
        <v>139</v>
      </c>
      <c r="D21" s="24" t="s">
        <v>92</v>
      </c>
      <c r="E21" s="25" t="s">
        <v>81</v>
      </c>
    </row>
    <row r="22" spans="1:5" ht="15.5">
      <c r="A22" s="22">
        <v>20</v>
      </c>
      <c r="B22" s="23" t="s">
        <v>29</v>
      </c>
      <c r="C22" s="23" t="s">
        <v>139</v>
      </c>
      <c r="D22" s="24" t="s">
        <v>93</v>
      </c>
      <c r="E22" s="25" t="s">
        <v>81</v>
      </c>
    </row>
    <row r="23" spans="1:5" ht="15.5">
      <c r="A23" s="22">
        <v>22</v>
      </c>
      <c r="B23" s="23" t="s">
        <v>29</v>
      </c>
      <c r="C23" s="23" t="s">
        <v>139</v>
      </c>
      <c r="D23" s="24" t="s">
        <v>95</v>
      </c>
      <c r="E23" s="25" t="s">
        <v>81</v>
      </c>
    </row>
    <row r="24" spans="1:5" ht="31">
      <c r="A24" s="22">
        <v>27</v>
      </c>
      <c r="B24" s="23" t="s">
        <v>37</v>
      </c>
      <c r="C24" s="23" t="s">
        <v>141</v>
      </c>
      <c r="D24" s="26" t="s">
        <v>40</v>
      </c>
      <c r="E24" s="28" t="s">
        <v>122</v>
      </c>
    </row>
    <row r="25" spans="1:5" ht="31">
      <c r="A25" s="22">
        <v>14</v>
      </c>
      <c r="B25" s="23" t="s">
        <v>21</v>
      </c>
      <c r="C25" s="23" t="s">
        <v>134</v>
      </c>
      <c r="D25" s="24" t="s">
        <v>25</v>
      </c>
      <c r="E25" s="29" t="s">
        <v>123</v>
      </c>
    </row>
    <row r="26" spans="1:5" ht="31">
      <c r="A26" s="22">
        <v>15</v>
      </c>
      <c r="B26" s="23" t="s">
        <v>21</v>
      </c>
      <c r="C26" s="23" t="s">
        <v>135</v>
      </c>
      <c r="D26" s="24" t="s">
        <v>89</v>
      </c>
      <c r="E26" s="27" t="s">
        <v>124</v>
      </c>
    </row>
    <row r="27" spans="1:5" ht="15.5">
      <c r="A27" s="22">
        <v>42</v>
      </c>
      <c r="B27" s="23" t="s">
        <v>61</v>
      </c>
      <c r="C27" s="23" t="s">
        <v>150</v>
      </c>
      <c r="D27" s="30" t="s">
        <v>108</v>
      </c>
      <c r="E27" s="25" t="s">
        <v>81</v>
      </c>
    </row>
    <row r="28" spans="1:5" ht="15.5">
      <c r="A28" s="22">
        <v>49</v>
      </c>
      <c r="B28" s="23" t="s">
        <v>67</v>
      </c>
      <c r="C28" s="23" t="s">
        <v>154</v>
      </c>
      <c r="D28" s="30" t="s">
        <v>69</v>
      </c>
      <c r="E28" s="25" t="s">
        <v>81</v>
      </c>
    </row>
    <row r="29" spans="1:5" ht="15.5">
      <c r="A29" s="22">
        <v>18</v>
      </c>
      <c r="B29" s="23" t="s">
        <v>29</v>
      </c>
      <c r="C29" s="23" t="s">
        <v>138</v>
      </c>
      <c r="D29" s="24" t="s">
        <v>91</v>
      </c>
      <c r="E29" s="25" t="s">
        <v>81</v>
      </c>
    </row>
    <row r="30" spans="1:5" ht="15.5">
      <c r="A30" s="22">
        <v>21</v>
      </c>
      <c r="B30" s="23" t="s">
        <v>29</v>
      </c>
      <c r="C30" s="23" t="s">
        <v>138</v>
      </c>
      <c r="D30" s="24" t="s">
        <v>94</v>
      </c>
      <c r="E30" s="25" t="s">
        <v>81</v>
      </c>
    </row>
    <row r="31" spans="1:5" ht="15.5">
      <c r="A31" s="22">
        <v>23</v>
      </c>
      <c r="B31" s="23" t="s">
        <v>29</v>
      </c>
      <c r="C31" s="23" t="s">
        <v>138</v>
      </c>
      <c r="D31" s="23" t="s">
        <v>96</v>
      </c>
      <c r="E31" s="25" t="s">
        <v>81</v>
      </c>
    </row>
    <row r="32" spans="1:5" ht="15.5">
      <c r="A32" s="22">
        <v>33</v>
      </c>
      <c r="B32" s="23" t="s">
        <v>48</v>
      </c>
      <c r="C32" s="23" t="s">
        <v>145</v>
      </c>
      <c r="D32" s="30" t="s">
        <v>102</v>
      </c>
      <c r="E32" s="25" t="s">
        <v>81</v>
      </c>
    </row>
    <row r="33" spans="1:5" ht="15.5">
      <c r="A33" s="22">
        <v>35</v>
      </c>
      <c r="B33" s="23" t="s">
        <v>51</v>
      </c>
      <c r="C33" s="23" t="s">
        <v>147</v>
      </c>
      <c r="D33" s="30" t="s">
        <v>54</v>
      </c>
      <c r="E33" s="32" t="s">
        <v>82</v>
      </c>
    </row>
    <row r="34" spans="1:5" ht="15.5">
      <c r="A34" s="22">
        <v>36</v>
      </c>
      <c r="B34" s="23" t="s">
        <v>51</v>
      </c>
      <c r="C34" s="23" t="s">
        <v>147</v>
      </c>
      <c r="D34" s="30" t="s">
        <v>52</v>
      </c>
      <c r="E34" s="32" t="s">
        <v>82</v>
      </c>
    </row>
    <row r="35" spans="1:5" ht="15.5">
      <c r="A35" s="22">
        <v>37</v>
      </c>
      <c r="B35" s="23" t="s">
        <v>51</v>
      </c>
      <c r="C35" s="23" t="s">
        <v>147</v>
      </c>
      <c r="D35" s="30" t="s">
        <v>53</v>
      </c>
      <c r="E35" s="27" t="s">
        <v>81</v>
      </c>
    </row>
    <row r="36" spans="1:5" ht="15.5">
      <c r="A36" s="22">
        <v>38</v>
      </c>
      <c r="B36" s="23" t="s">
        <v>51</v>
      </c>
      <c r="C36" s="23" t="s">
        <v>147</v>
      </c>
      <c r="D36" s="30" t="s">
        <v>55</v>
      </c>
      <c r="E36" s="32" t="s">
        <v>82</v>
      </c>
    </row>
    <row r="37" spans="1:5" ht="15.5">
      <c r="A37" s="22">
        <v>39</v>
      </c>
      <c r="B37" s="23" t="s">
        <v>57</v>
      </c>
      <c r="C37" s="23" t="s">
        <v>148</v>
      </c>
      <c r="D37" s="30" t="s">
        <v>104</v>
      </c>
      <c r="E37" s="31" t="s">
        <v>83</v>
      </c>
    </row>
    <row r="38" spans="1:5" ht="15.5">
      <c r="A38" s="22">
        <v>40</v>
      </c>
      <c r="B38" s="23" t="s">
        <v>57</v>
      </c>
      <c r="C38" s="23" t="s">
        <v>148</v>
      </c>
      <c r="D38" s="24" t="s">
        <v>105</v>
      </c>
      <c r="E38" s="25" t="s">
        <v>81</v>
      </c>
    </row>
    <row r="39" spans="1:5" ht="15.5">
      <c r="A39" s="22">
        <v>32</v>
      </c>
      <c r="B39" s="23" t="s">
        <v>48</v>
      </c>
      <c r="C39" s="23" t="s">
        <v>157</v>
      </c>
      <c r="D39" s="30" t="s">
        <v>101</v>
      </c>
      <c r="E39" s="25" t="s">
        <v>81</v>
      </c>
    </row>
    <row r="40" spans="1:5" ht="15.5">
      <c r="A40" s="22">
        <v>1</v>
      </c>
      <c r="B40" s="23" t="s">
        <v>4</v>
      </c>
      <c r="C40" s="23" t="s">
        <v>130</v>
      </c>
      <c r="D40" s="24" t="s">
        <v>80</v>
      </c>
      <c r="E40" s="25" t="s">
        <v>81</v>
      </c>
    </row>
    <row r="41" spans="1:5" ht="15.5">
      <c r="A41" s="22">
        <v>2</v>
      </c>
      <c r="B41" s="23" t="s">
        <v>4</v>
      </c>
      <c r="C41" s="23" t="s">
        <v>130</v>
      </c>
      <c r="D41" s="26" t="s">
        <v>9</v>
      </c>
      <c r="E41" s="31" t="s">
        <v>83</v>
      </c>
    </row>
    <row r="42" spans="1:5" ht="15.5">
      <c r="A42" s="22">
        <v>3</v>
      </c>
      <c r="B42" s="23" t="s">
        <v>4</v>
      </c>
      <c r="C42" s="23" t="s">
        <v>130</v>
      </c>
      <c r="D42" s="24" t="s">
        <v>7</v>
      </c>
      <c r="E42" s="25" t="s">
        <v>81</v>
      </c>
    </row>
    <row r="43" spans="1:5" ht="15.5">
      <c r="A43" s="22">
        <v>4</v>
      </c>
      <c r="B43" s="23" t="s">
        <v>4</v>
      </c>
      <c r="C43" s="23" t="s">
        <v>130</v>
      </c>
      <c r="D43" s="24" t="s">
        <v>13</v>
      </c>
      <c r="E43" s="25" t="s">
        <v>81</v>
      </c>
    </row>
    <row r="44" spans="1:5" ht="15.5">
      <c r="A44" s="22">
        <v>5</v>
      </c>
      <c r="B44" s="23" t="s">
        <v>4</v>
      </c>
      <c r="C44" s="23" t="s">
        <v>130</v>
      </c>
      <c r="D44" s="24" t="s">
        <v>11</v>
      </c>
      <c r="E44" s="25" t="s">
        <v>81</v>
      </c>
    </row>
    <row r="45" spans="1:5" ht="15.5">
      <c r="A45" s="22">
        <v>28</v>
      </c>
      <c r="B45" s="23" t="s">
        <v>43</v>
      </c>
      <c r="C45" s="23" t="s">
        <v>142</v>
      </c>
      <c r="D45" s="30" t="s">
        <v>98</v>
      </c>
      <c r="E45" s="25" t="s">
        <v>81</v>
      </c>
    </row>
    <row r="46" spans="1:5" ht="15.5">
      <c r="A46" s="22">
        <v>43</v>
      </c>
      <c r="B46" s="23" t="s">
        <v>61</v>
      </c>
      <c r="C46" s="23" t="s">
        <v>151</v>
      </c>
      <c r="D46" s="30" t="s">
        <v>109</v>
      </c>
      <c r="E46" s="32" t="s">
        <v>82</v>
      </c>
    </row>
    <row r="47" spans="1:5" ht="15.5">
      <c r="A47" s="22">
        <v>44</v>
      </c>
      <c r="B47" s="23" t="s">
        <v>61</v>
      </c>
      <c r="C47" s="23" t="s">
        <v>151</v>
      </c>
      <c r="D47" s="30" t="s">
        <v>110</v>
      </c>
      <c r="E47" s="31" t="s">
        <v>83</v>
      </c>
    </row>
    <row r="48" spans="1:5" ht="15.5">
      <c r="A48" s="22">
        <v>45</v>
      </c>
      <c r="B48" s="23" t="s">
        <v>61</v>
      </c>
      <c r="C48" s="23" t="s">
        <v>151</v>
      </c>
      <c r="D48" s="30" t="s">
        <v>111</v>
      </c>
      <c r="E48" s="25" t="s">
        <v>81</v>
      </c>
    </row>
    <row r="49" spans="1:5" ht="15.5">
      <c r="A49" s="22">
        <v>47</v>
      </c>
      <c r="B49" s="23" t="s">
        <v>67</v>
      </c>
      <c r="C49" s="23" t="s">
        <v>153</v>
      </c>
      <c r="D49" s="30" t="s">
        <v>113</v>
      </c>
      <c r="E49" s="25" t="s">
        <v>81</v>
      </c>
    </row>
    <row r="50" spans="1:5" ht="15.5">
      <c r="A50" s="22">
        <v>48</v>
      </c>
      <c r="B50" s="23" t="s">
        <v>67</v>
      </c>
      <c r="C50" s="23" t="s">
        <v>153</v>
      </c>
      <c r="D50" s="30" t="s">
        <v>114</v>
      </c>
      <c r="E50" s="25" t="s">
        <v>81</v>
      </c>
    </row>
    <row r="51" spans="1:5" ht="15.5">
      <c r="A51" s="22">
        <v>17</v>
      </c>
      <c r="B51" s="23" t="s">
        <v>29</v>
      </c>
      <c r="C51" s="23" t="s">
        <v>137</v>
      </c>
      <c r="D51" s="24" t="s">
        <v>90</v>
      </c>
      <c r="E51" s="25" t="s">
        <v>81</v>
      </c>
    </row>
    <row r="52" spans="1:5" ht="15.5">
      <c r="A52" s="22">
        <v>46</v>
      </c>
      <c r="B52" s="23" t="s">
        <v>67</v>
      </c>
      <c r="C52" s="23" t="s">
        <v>152</v>
      </c>
      <c r="D52" s="30" t="s">
        <v>112</v>
      </c>
      <c r="E52" s="31" t="s">
        <v>83</v>
      </c>
    </row>
    <row r="53" spans="1:5" ht="15.5">
      <c r="A53" s="22">
        <v>50</v>
      </c>
      <c r="B53" s="23" t="s">
        <v>72</v>
      </c>
      <c r="C53" s="23" t="s">
        <v>155</v>
      </c>
      <c r="D53" s="30" t="s">
        <v>115</v>
      </c>
      <c r="E53" s="25" t="s">
        <v>81</v>
      </c>
    </row>
    <row r="54" spans="1:5" ht="15.5">
      <c r="A54" s="22">
        <v>51</v>
      </c>
      <c r="B54" s="23" t="s">
        <v>72</v>
      </c>
      <c r="C54" s="23" t="s">
        <v>155</v>
      </c>
      <c r="D54" s="26" t="s">
        <v>116</v>
      </c>
      <c r="E54" s="25" t="s">
        <v>81</v>
      </c>
    </row>
    <row r="55" spans="1:5" ht="15.5">
      <c r="A55" s="22">
        <v>29</v>
      </c>
      <c r="B55" s="23" t="s">
        <v>43</v>
      </c>
      <c r="C55" s="23" t="s">
        <v>143</v>
      </c>
      <c r="D55" s="26" t="s">
        <v>99</v>
      </c>
      <c r="E55" s="32" t="s">
        <v>82</v>
      </c>
    </row>
    <row r="56" spans="1:5" ht="15.5">
      <c r="A56" s="22">
        <v>52</v>
      </c>
      <c r="B56" s="23" t="s">
        <v>75</v>
      </c>
      <c r="C56" s="23" t="s">
        <v>156</v>
      </c>
      <c r="D56" s="30" t="s">
        <v>117</v>
      </c>
      <c r="E56" s="25" t="s">
        <v>81</v>
      </c>
    </row>
    <row r="57" spans="1:5" ht="15.5">
      <c r="A57" s="22">
        <v>53</v>
      </c>
      <c r="B57" s="23" t="s">
        <v>75</v>
      </c>
      <c r="C57" s="23" t="s">
        <v>156</v>
      </c>
      <c r="D57" s="30" t="s">
        <v>118</v>
      </c>
      <c r="E57" s="25" t="s">
        <v>81</v>
      </c>
    </row>
  </sheetData>
  <autoFilter ref="A4:E4" xr:uid="{00000000-0009-0000-0000-000001000000}">
    <sortState xmlns:xlrd2="http://schemas.microsoft.com/office/spreadsheetml/2017/richdata2" ref="A5:E57">
      <sortCondition ref="C4"/>
    </sortState>
  </autoFilter>
  <mergeCells count="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eht4"/>
  <dimension ref="A3:E57"/>
  <sheetViews>
    <sheetView zoomScale="80" zoomScaleNormal="80" workbookViewId="0">
      <selection activeCell="D18" sqref="D18"/>
    </sheetView>
  </sheetViews>
  <sheetFormatPr defaultRowHeight="14.5"/>
  <cols>
    <col min="1" max="1" width="5.453125" customWidth="1"/>
    <col min="2" max="2" width="10.54296875" customWidth="1"/>
    <col min="3" max="3" width="18.54296875" customWidth="1"/>
    <col min="4" max="4" width="23.1796875" customWidth="1"/>
    <col min="5" max="5" width="34.54296875" customWidth="1"/>
  </cols>
  <sheetData>
    <row r="3" spans="1:5" ht="21">
      <c r="B3" s="1" t="s">
        <v>0</v>
      </c>
      <c r="C3" s="1"/>
      <c r="D3" s="2"/>
      <c r="E3" s="2"/>
    </row>
    <row r="4" spans="1:5" ht="15.5">
      <c r="B4" s="2"/>
      <c r="C4" s="2"/>
      <c r="D4" s="2"/>
      <c r="E4" s="2"/>
    </row>
    <row r="5" spans="1:5" ht="15.5">
      <c r="A5" s="8"/>
      <c r="B5" s="3" t="s">
        <v>1</v>
      </c>
      <c r="C5" s="3" t="s">
        <v>129</v>
      </c>
      <c r="D5" s="3" t="s">
        <v>2</v>
      </c>
      <c r="E5" s="3" t="s">
        <v>3</v>
      </c>
    </row>
    <row r="6" spans="1:5" ht="15.5">
      <c r="A6" s="9">
        <v>13</v>
      </c>
      <c r="B6" s="10" t="s">
        <v>21</v>
      </c>
      <c r="C6" s="10" t="s">
        <v>133</v>
      </c>
      <c r="D6" s="10" t="s">
        <v>24</v>
      </c>
      <c r="E6" s="4" t="s">
        <v>6</v>
      </c>
    </row>
    <row r="7" spans="1:5" ht="15.5">
      <c r="A7" s="9">
        <v>44</v>
      </c>
      <c r="B7" s="10" t="s">
        <v>61</v>
      </c>
      <c r="C7" s="10" t="s">
        <v>149</v>
      </c>
      <c r="D7" s="10" t="s">
        <v>66</v>
      </c>
      <c r="E7" s="4" t="s">
        <v>6</v>
      </c>
    </row>
    <row r="8" spans="1:5" ht="15.5">
      <c r="A8" s="9">
        <v>26</v>
      </c>
      <c r="B8" s="10" t="s">
        <v>37</v>
      </c>
      <c r="C8" s="10" t="s">
        <v>140</v>
      </c>
      <c r="D8" s="10" t="s">
        <v>41</v>
      </c>
      <c r="E8" s="33" t="s">
        <v>42</v>
      </c>
    </row>
    <row r="9" spans="1:5" ht="15.5">
      <c r="A9" s="9">
        <v>23</v>
      </c>
      <c r="B9" s="10" t="s">
        <v>37</v>
      </c>
      <c r="C9" s="10" t="s">
        <v>140</v>
      </c>
      <c r="D9" s="10" t="s">
        <v>38</v>
      </c>
      <c r="E9" s="4" t="s">
        <v>6</v>
      </c>
    </row>
    <row r="10" spans="1:5" ht="15.5">
      <c r="A10" s="9">
        <v>24</v>
      </c>
      <c r="B10" s="10" t="s">
        <v>37</v>
      </c>
      <c r="C10" s="10" t="s">
        <v>140</v>
      </c>
      <c r="D10" s="10" t="s">
        <v>39</v>
      </c>
      <c r="E10" s="5" t="s">
        <v>8</v>
      </c>
    </row>
    <row r="11" spans="1:5" ht="15.5">
      <c r="A11" s="9">
        <v>30</v>
      </c>
      <c r="B11" s="10" t="s">
        <v>43</v>
      </c>
      <c r="C11" s="10" t="s">
        <v>144</v>
      </c>
      <c r="D11" s="10" t="s">
        <v>47</v>
      </c>
      <c r="E11" s="33" t="s">
        <v>42</v>
      </c>
    </row>
    <row r="12" spans="1:5" ht="15.5">
      <c r="A12" s="9">
        <v>29</v>
      </c>
      <c r="B12" s="10" t="s">
        <v>43</v>
      </c>
      <c r="C12" s="10" t="s">
        <v>144</v>
      </c>
      <c r="D12" s="10" t="s">
        <v>46</v>
      </c>
      <c r="E12" s="4" t="s">
        <v>6</v>
      </c>
    </row>
    <row r="13" spans="1:5" ht="15.5">
      <c r="A13" s="9">
        <v>5</v>
      </c>
      <c r="B13" s="10" t="s">
        <v>4</v>
      </c>
      <c r="C13" s="10" t="s">
        <v>131</v>
      </c>
      <c r="D13" s="10" t="s">
        <v>12</v>
      </c>
      <c r="E13" s="4" t="s">
        <v>6</v>
      </c>
    </row>
    <row r="14" spans="1:5" ht="46.5">
      <c r="A14" s="9">
        <v>8</v>
      </c>
      <c r="B14" s="10" t="s">
        <v>14</v>
      </c>
      <c r="C14" s="10" t="s">
        <v>132</v>
      </c>
      <c r="D14" s="10" t="s">
        <v>16</v>
      </c>
      <c r="E14" s="7" t="s">
        <v>17</v>
      </c>
    </row>
    <row r="15" spans="1:5" ht="15.5">
      <c r="A15" s="9">
        <v>7</v>
      </c>
      <c r="B15" s="10" t="s">
        <v>14</v>
      </c>
      <c r="C15" s="10" t="s">
        <v>132</v>
      </c>
      <c r="D15" s="10" t="s">
        <v>15</v>
      </c>
      <c r="E15" s="5" t="s">
        <v>8</v>
      </c>
    </row>
    <row r="16" spans="1:5" ht="15.5">
      <c r="A16" s="9">
        <v>9</v>
      </c>
      <c r="B16" s="10" t="s">
        <v>14</v>
      </c>
      <c r="C16" s="10" t="s">
        <v>132</v>
      </c>
      <c r="D16" s="10" t="s">
        <v>18</v>
      </c>
      <c r="E16" s="4" t="s">
        <v>6</v>
      </c>
    </row>
    <row r="17" spans="1:5" ht="15.5">
      <c r="A17" s="9">
        <v>10</v>
      </c>
      <c r="B17" s="10" t="s">
        <v>14</v>
      </c>
      <c r="C17" s="10" t="s">
        <v>132</v>
      </c>
      <c r="D17" s="10" t="s">
        <v>19</v>
      </c>
      <c r="E17" s="4" t="s">
        <v>6</v>
      </c>
    </row>
    <row r="18" spans="1:5" ht="15.5">
      <c r="A18" s="9">
        <v>11</v>
      </c>
      <c r="B18" s="10" t="s">
        <v>14</v>
      </c>
      <c r="C18" s="10" t="s">
        <v>132</v>
      </c>
      <c r="D18" s="10" t="s">
        <v>20</v>
      </c>
      <c r="E18" s="4" t="s">
        <v>6</v>
      </c>
    </row>
    <row r="19" spans="1:5" ht="15.75" customHeight="1">
      <c r="A19" s="9">
        <v>37</v>
      </c>
      <c r="B19" s="10" t="s">
        <v>51</v>
      </c>
      <c r="C19" s="10" t="s">
        <v>146</v>
      </c>
      <c r="D19" s="10" t="s">
        <v>56</v>
      </c>
      <c r="E19" s="36" t="s">
        <v>6</v>
      </c>
    </row>
    <row r="20" spans="1:5" ht="15.5">
      <c r="A20" s="9">
        <v>15</v>
      </c>
      <c r="B20" s="10" t="s">
        <v>27</v>
      </c>
      <c r="C20" s="10" t="s">
        <v>136</v>
      </c>
      <c r="D20" s="10" t="s">
        <v>28</v>
      </c>
      <c r="E20" s="4" t="s">
        <v>6</v>
      </c>
    </row>
    <row r="21" spans="1:5" ht="15.5">
      <c r="A21" s="9">
        <v>16</v>
      </c>
      <c r="B21" s="10" t="s">
        <v>29</v>
      </c>
      <c r="C21" s="10" t="s">
        <v>139</v>
      </c>
      <c r="D21" s="10" t="s">
        <v>30</v>
      </c>
      <c r="E21" s="4" t="s">
        <v>6</v>
      </c>
    </row>
    <row r="22" spans="1:5" ht="15.5">
      <c r="A22" s="9">
        <v>19</v>
      </c>
      <c r="B22" s="10" t="s">
        <v>29</v>
      </c>
      <c r="C22" s="10" t="s">
        <v>139</v>
      </c>
      <c r="D22" s="10" t="s">
        <v>33</v>
      </c>
      <c r="E22" s="4" t="s">
        <v>6</v>
      </c>
    </row>
    <row r="23" spans="1:5" ht="15.5">
      <c r="A23" s="9">
        <v>22</v>
      </c>
      <c r="B23" s="10" t="s">
        <v>29</v>
      </c>
      <c r="C23" s="10" t="s">
        <v>139</v>
      </c>
      <c r="D23" s="10" t="s">
        <v>36</v>
      </c>
      <c r="E23" s="4" t="s">
        <v>6</v>
      </c>
    </row>
    <row r="24" spans="1:5" ht="15.5">
      <c r="A24" s="9">
        <v>25</v>
      </c>
      <c r="B24" s="10" t="s">
        <v>37</v>
      </c>
      <c r="C24" s="10" t="s">
        <v>141</v>
      </c>
      <c r="D24" s="10" t="s">
        <v>40</v>
      </c>
      <c r="E24" s="4" t="s">
        <v>6</v>
      </c>
    </row>
    <row r="25" spans="1:5" ht="62">
      <c r="A25" s="9">
        <v>14</v>
      </c>
      <c r="B25" s="10" t="s">
        <v>21</v>
      </c>
      <c r="C25" s="10" t="s">
        <v>134</v>
      </c>
      <c r="D25" s="10" t="s">
        <v>25</v>
      </c>
      <c r="E25" s="35" t="s">
        <v>26</v>
      </c>
    </row>
    <row r="26" spans="1:5" ht="46.5">
      <c r="A26" s="9">
        <v>12</v>
      </c>
      <c r="B26" s="10" t="s">
        <v>21</v>
      </c>
      <c r="C26" s="10" t="s">
        <v>135</v>
      </c>
      <c r="D26" s="10" t="s">
        <v>22</v>
      </c>
      <c r="E26" s="7" t="s">
        <v>23</v>
      </c>
    </row>
    <row r="27" spans="1:5" ht="15.5">
      <c r="A27" s="9">
        <v>41</v>
      </c>
      <c r="B27" s="10" t="s">
        <v>61</v>
      </c>
      <c r="C27" s="10" t="s">
        <v>150</v>
      </c>
      <c r="D27" s="10" t="s">
        <v>63</v>
      </c>
      <c r="E27" s="4" t="s">
        <v>6</v>
      </c>
    </row>
    <row r="28" spans="1:5" ht="15.5">
      <c r="A28" s="9">
        <v>46</v>
      </c>
      <c r="B28" s="10" t="s">
        <v>67</v>
      </c>
      <c r="C28" s="10" t="s">
        <v>154</v>
      </c>
      <c r="D28" s="10" t="s">
        <v>69</v>
      </c>
      <c r="E28" s="4" t="s">
        <v>6</v>
      </c>
    </row>
    <row r="29" spans="1:5" ht="15.5">
      <c r="A29" s="9">
        <v>17</v>
      </c>
      <c r="B29" s="10" t="s">
        <v>29</v>
      </c>
      <c r="C29" s="10" t="s">
        <v>138</v>
      </c>
      <c r="D29" s="10" t="s">
        <v>31</v>
      </c>
      <c r="E29" s="4" t="s">
        <v>6</v>
      </c>
    </row>
    <row r="30" spans="1:5" ht="15.5">
      <c r="A30" s="9">
        <v>18</v>
      </c>
      <c r="B30" s="10" t="s">
        <v>29</v>
      </c>
      <c r="C30" s="10" t="s">
        <v>138</v>
      </c>
      <c r="D30" s="10" t="s">
        <v>32</v>
      </c>
      <c r="E30" s="4" t="s">
        <v>6</v>
      </c>
    </row>
    <row r="31" spans="1:5" ht="15.5">
      <c r="A31" s="9">
        <v>20</v>
      </c>
      <c r="B31" s="10" t="s">
        <v>29</v>
      </c>
      <c r="C31" s="10" t="s">
        <v>138</v>
      </c>
      <c r="D31" s="10" t="s">
        <v>34</v>
      </c>
      <c r="E31" s="4" t="s">
        <v>6</v>
      </c>
    </row>
    <row r="32" spans="1:5" ht="15.5">
      <c r="A32" s="9">
        <v>31</v>
      </c>
      <c r="B32" s="10" t="s">
        <v>48</v>
      </c>
      <c r="C32" s="10" t="s">
        <v>145</v>
      </c>
      <c r="D32" s="10" t="s">
        <v>49</v>
      </c>
      <c r="E32" s="6" t="s">
        <v>10</v>
      </c>
    </row>
    <row r="33" spans="1:5" ht="15.5">
      <c r="A33" s="9">
        <v>33</v>
      </c>
      <c r="B33" s="10" t="s">
        <v>51</v>
      </c>
      <c r="C33" s="10" t="s">
        <v>147</v>
      </c>
      <c r="D33" s="10" t="s">
        <v>52</v>
      </c>
      <c r="E33" s="33" t="s">
        <v>42</v>
      </c>
    </row>
    <row r="34" spans="1:5" ht="15.5">
      <c r="A34" s="9">
        <v>34</v>
      </c>
      <c r="B34" s="10" t="s">
        <v>51</v>
      </c>
      <c r="C34" s="10" t="s">
        <v>147</v>
      </c>
      <c r="D34" s="10" t="s">
        <v>53</v>
      </c>
      <c r="E34" s="4" t="s">
        <v>6</v>
      </c>
    </row>
    <row r="35" spans="1:5" ht="15.5">
      <c r="A35" s="9">
        <v>35</v>
      </c>
      <c r="B35" s="10" t="s">
        <v>51</v>
      </c>
      <c r="C35" s="10" t="s">
        <v>147</v>
      </c>
      <c r="D35" s="10" t="s">
        <v>54</v>
      </c>
      <c r="E35" s="6" t="s">
        <v>10</v>
      </c>
    </row>
    <row r="36" spans="1:5" ht="15.5">
      <c r="A36" s="9">
        <v>36</v>
      </c>
      <c r="B36" s="10" t="s">
        <v>51</v>
      </c>
      <c r="C36" s="10" t="s">
        <v>147</v>
      </c>
      <c r="D36" s="10" t="s">
        <v>55</v>
      </c>
      <c r="E36" s="33" t="s">
        <v>42</v>
      </c>
    </row>
    <row r="37" spans="1:5" ht="15.5">
      <c r="A37" s="9">
        <v>38</v>
      </c>
      <c r="B37" s="10" t="s">
        <v>57</v>
      </c>
      <c r="C37" s="10" t="s">
        <v>148</v>
      </c>
      <c r="D37" s="10" t="s">
        <v>58</v>
      </c>
      <c r="E37" s="4" t="s">
        <v>6</v>
      </c>
    </row>
    <row r="38" spans="1:5" ht="46.5">
      <c r="A38" s="9">
        <v>39</v>
      </c>
      <c r="B38" s="10" t="s">
        <v>57</v>
      </c>
      <c r="C38" s="10" t="s">
        <v>148</v>
      </c>
      <c r="D38" s="10" t="s">
        <v>59</v>
      </c>
      <c r="E38" s="7" t="s">
        <v>60</v>
      </c>
    </row>
    <row r="39" spans="1:5" ht="15.5">
      <c r="A39" s="9">
        <v>32</v>
      </c>
      <c r="B39" s="10" t="s">
        <v>48</v>
      </c>
      <c r="C39" s="10" t="s">
        <v>157</v>
      </c>
      <c r="D39" s="10" t="s">
        <v>50</v>
      </c>
      <c r="E39" s="4" t="s">
        <v>6</v>
      </c>
    </row>
    <row r="40" spans="1:5" ht="15.5">
      <c r="A40" s="9">
        <v>1</v>
      </c>
      <c r="B40" s="10" t="s">
        <v>4</v>
      </c>
      <c r="C40" s="10" t="s">
        <v>130</v>
      </c>
      <c r="D40" s="10" t="s">
        <v>5</v>
      </c>
      <c r="E40" s="4" t="s">
        <v>6</v>
      </c>
    </row>
    <row r="41" spans="1:5" ht="15.5">
      <c r="A41" s="9">
        <v>2</v>
      </c>
      <c r="B41" s="10" t="s">
        <v>4</v>
      </c>
      <c r="C41" s="10" t="s">
        <v>130</v>
      </c>
      <c r="D41" s="10" t="s">
        <v>7</v>
      </c>
      <c r="E41" s="5" t="s">
        <v>8</v>
      </c>
    </row>
    <row r="42" spans="1:5" ht="15.5">
      <c r="A42" s="9">
        <v>3</v>
      </c>
      <c r="B42" s="10" t="s">
        <v>4</v>
      </c>
      <c r="C42" s="10" t="s">
        <v>130</v>
      </c>
      <c r="D42" s="10" t="s">
        <v>9</v>
      </c>
      <c r="E42" s="6" t="s">
        <v>10</v>
      </c>
    </row>
    <row r="43" spans="1:5" ht="15.5">
      <c r="A43" s="9">
        <v>4</v>
      </c>
      <c r="B43" s="10" t="s">
        <v>4</v>
      </c>
      <c r="C43" s="10" t="s">
        <v>130</v>
      </c>
      <c r="D43" s="10" t="s">
        <v>11</v>
      </c>
      <c r="E43" s="4" t="s">
        <v>6</v>
      </c>
    </row>
    <row r="44" spans="1:5" ht="15.5">
      <c r="A44" s="9">
        <v>6</v>
      </c>
      <c r="B44" s="10" t="s">
        <v>4</v>
      </c>
      <c r="C44" s="10" t="s">
        <v>130</v>
      </c>
      <c r="D44" s="10" t="s">
        <v>13</v>
      </c>
      <c r="E44" s="4" t="s">
        <v>6</v>
      </c>
    </row>
    <row r="45" spans="1:5" ht="15.5">
      <c r="A45" s="9">
        <v>28</v>
      </c>
      <c r="B45" s="10" t="s">
        <v>43</v>
      </c>
      <c r="C45" s="10" t="s">
        <v>142</v>
      </c>
      <c r="D45" s="10" t="s">
        <v>45</v>
      </c>
      <c r="E45" s="4" t="s">
        <v>6</v>
      </c>
    </row>
    <row r="46" spans="1:5" ht="15.5">
      <c r="A46" s="9">
        <v>40</v>
      </c>
      <c r="B46" s="10" t="s">
        <v>61</v>
      </c>
      <c r="C46" s="10" t="s">
        <v>151</v>
      </c>
      <c r="D46" s="10" t="s">
        <v>62</v>
      </c>
      <c r="E46" s="6" t="s">
        <v>10</v>
      </c>
    </row>
    <row r="47" spans="1:5" ht="15.5">
      <c r="A47" s="9">
        <v>42</v>
      </c>
      <c r="B47" s="10" t="s">
        <v>61</v>
      </c>
      <c r="C47" s="10" t="s">
        <v>151</v>
      </c>
      <c r="D47" s="10" t="s">
        <v>64</v>
      </c>
      <c r="E47" s="5" t="s">
        <v>8</v>
      </c>
    </row>
    <row r="48" spans="1:5" ht="15.5">
      <c r="A48" s="9">
        <v>43</v>
      </c>
      <c r="B48" s="10" t="s">
        <v>61</v>
      </c>
      <c r="C48" s="10" t="s">
        <v>151</v>
      </c>
      <c r="D48" s="10" t="s">
        <v>65</v>
      </c>
      <c r="E48" s="4" t="s">
        <v>6</v>
      </c>
    </row>
    <row r="49" spans="1:5" ht="15.5">
      <c r="A49" s="9">
        <v>47</v>
      </c>
      <c r="B49" s="10" t="s">
        <v>67</v>
      </c>
      <c r="C49" s="10" t="s">
        <v>153</v>
      </c>
      <c r="D49" s="10" t="s">
        <v>70</v>
      </c>
      <c r="E49" s="4" t="s">
        <v>6</v>
      </c>
    </row>
    <row r="50" spans="1:5" ht="15.5">
      <c r="A50" s="9">
        <v>48</v>
      </c>
      <c r="B50" s="10" t="s">
        <v>67</v>
      </c>
      <c r="C50" s="10" t="s">
        <v>153</v>
      </c>
      <c r="D50" s="10" t="s">
        <v>71</v>
      </c>
      <c r="E50" s="4" t="s">
        <v>6</v>
      </c>
    </row>
    <row r="51" spans="1:5" ht="15.5">
      <c r="A51" s="9">
        <v>21</v>
      </c>
      <c r="B51" s="10" t="s">
        <v>29</v>
      </c>
      <c r="C51" s="10" t="s">
        <v>137</v>
      </c>
      <c r="D51" s="10" t="s">
        <v>35</v>
      </c>
      <c r="E51" s="4" t="s">
        <v>6</v>
      </c>
    </row>
    <row r="52" spans="1:5" ht="15.5">
      <c r="A52" s="9">
        <v>45</v>
      </c>
      <c r="B52" s="10" t="s">
        <v>67</v>
      </c>
      <c r="C52" s="10" t="s">
        <v>152</v>
      </c>
      <c r="D52" s="10" t="s">
        <v>68</v>
      </c>
      <c r="E52" s="5" t="s">
        <v>8</v>
      </c>
    </row>
    <row r="53" spans="1:5" ht="15.5">
      <c r="A53" s="9">
        <v>49</v>
      </c>
      <c r="B53" s="10" t="s">
        <v>72</v>
      </c>
      <c r="C53" s="10" t="s">
        <v>155</v>
      </c>
      <c r="D53" s="10" t="s">
        <v>73</v>
      </c>
      <c r="E53" s="4" t="s">
        <v>6</v>
      </c>
    </row>
    <row r="54" spans="1:5" ht="15.5">
      <c r="A54" s="9">
        <v>50</v>
      </c>
      <c r="B54" s="10" t="s">
        <v>72</v>
      </c>
      <c r="C54" s="10" t="s">
        <v>155</v>
      </c>
      <c r="D54" s="10" t="s">
        <v>74</v>
      </c>
      <c r="E54" s="4" t="s">
        <v>6</v>
      </c>
    </row>
    <row r="55" spans="1:5" ht="15.5">
      <c r="A55" s="9">
        <v>27</v>
      </c>
      <c r="B55" s="10" t="s">
        <v>43</v>
      </c>
      <c r="C55" s="10" t="s">
        <v>143</v>
      </c>
      <c r="D55" s="10" t="s">
        <v>44</v>
      </c>
      <c r="E55" s="5" t="s">
        <v>8</v>
      </c>
    </row>
    <row r="56" spans="1:5" ht="15.5">
      <c r="A56" s="9">
        <v>51</v>
      </c>
      <c r="B56" s="10" t="s">
        <v>75</v>
      </c>
      <c r="C56" s="10" t="s">
        <v>156</v>
      </c>
      <c r="D56" s="10" t="s">
        <v>76</v>
      </c>
      <c r="E56" s="4" t="s">
        <v>6</v>
      </c>
    </row>
    <row r="57" spans="1:5" ht="15.5">
      <c r="A57" s="9">
        <v>52</v>
      </c>
      <c r="B57" s="10" t="s">
        <v>75</v>
      </c>
      <c r="C57" s="10" t="s">
        <v>156</v>
      </c>
      <c r="D57" s="10" t="s">
        <v>77</v>
      </c>
      <c r="E57" s="4" t="s">
        <v>6</v>
      </c>
    </row>
  </sheetData>
  <autoFilter ref="A5:E5" xr:uid="{00000000-0009-0000-0000-000002000000}">
    <sortState xmlns:xlrd2="http://schemas.microsoft.com/office/spreadsheetml/2017/richdata2" ref="A6:E57">
      <sortCondition ref="C5"/>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eht5"/>
  <dimension ref="A3:E56"/>
  <sheetViews>
    <sheetView zoomScale="70" zoomScaleNormal="70" workbookViewId="0">
      <selection activeCell="C33" sqref="C33"/>
    </sheetView>
  </sheetViews>
  <sheetFormatPr defaultRowHeight="14.5"/>
  <cols>
    <col min="2" max="2" width="14.81640625" customWidth="1"/>
    <col min="3" max="3" width="16.1796875" customWidth="1"/>
    <col min="4" max="4" width="22.1796875" customWidth="1"/>
    <col min="5" max="5" width="30.54296875" customWidth="1"/>
  </cols>
  <sheetData>
    <row r="3" spans="1:5" ht="21">
      <c r="A3" s="1" t="s">
        <v>119</v>
      </c>
      <c r="B3" s="2"/>
      <c r="C3" s="2"/>
    </row>
    <row r="4" spans="1:5" ht="21">
      <c r="A4" s="1"/>
      <c r="B4" s="2"/>
      <c r="C4" s="2"/>
    </row>
    <row r="5" spans="1:5" ht="15.5">
      <c r="A5" s="13" t="s">
        <v>78</v>
      </c>
      <c r="B5" s="13" t="s">
        <v>1</v>
      </c>
      <c r="C5" s="13" t="s">
        <v>129</v>
      </c>
      <c r="D5" s="13" t="s">
        <v>2</v>
      </c>
      <c r="E5" s="13" t="s">
        <v>79</v>
      </c>
    </row>
    <row r="6" spans="1:5" ht="15.5">
      <c r="A6" s="14">
        <v>12</v>
      </c>
      <c r="B6" s="15" t="s">
        <v>21</v>
      </c>
      <c r="C6" s="10" t="s">
        <v>133</v>
      </c>
      <c r="D6" s="15" t="s">
        <v>24</v>
      </c>
      <c r="E6" s="18" t="s">
        <v>81</v>
      </c>
    </row>
    <row r="7" spans="1:5" ht="15.5">
      <c r="A7" s="14">
        <v>39</v>
      </c>
      <c r="B7" s="15" t="s">
        <v>61</v>
      </c>
      <c r="C7" s="10" t="s">
        <v>149</v>
      </c>
      <c r="D7" s="16" t="s">
        <v>107</v>
      </c>
      <c r="E7" s="18" t="s">
        <v>81</v>
      </c>
    </row>
    <row r="8" spans="1:5" ht="15.5">
      <c r="A8" s="14">
        <v>25</v>
      </c>
      <c r="B8" s="15" t="s">
        <v>37</v>
      </c>
      <c r="C8" s="10" t="s">
        <v>140</v>
      </c>
      <c r="D8" s="16" t="s">
        <v>41</v>
      </c>
      <c r="E8" s="34" t="s">
        <v>82</v>
      </c>
    </row>
    <row r="9" spans="1:5" ht="15.5">
      <c r="A9" s="14">
        <v>23</v>
      </c>
      <c r="B9" s="15" t="s">
        <v>37</v>
      </c>
      <c r="C9" s="10" t="s">
        <v>140</v>
      </c>
      <c r="D9" s="16" t="s">
        <v>38</v>
      </c>
      <c r="E9" s="19" t="s">
        <v>83</v>
      </c>
    </row>
    <row r="10" spans="1:5" ht="15.5">
      <c r="A10" s="14">
        <v>24</v>
      </c>
      <c r="B10" s="15" t="s">
        <v>37</v>
      </c>
      <c r="C10" s="10" t="s">
        <v>140</v>
      </c>
      <c r="D10" s="16" t="s">
        <v>97</v>
      </c>
      <c r="E10" s="34" t="s">
        <v>82</v>
      </c>
    </row>
    <row r="11" spans="1:5" ht="15.5">
      <c r="A11" s="14">
        <v>29</v>
      </c>
      <c r="B11" s="15" t="s">
        <v>43</v>
      </c>
      <c r="C11" s="10" t="s">
        <v>144</v>
      </c>
      <c r="D11" s="16" t="s">
        <v>100</v>
      </c>
      <c r="E11" s="18" t="s">
        <v>81</v>
      </c>
    </row>
    <row r="12" spans="1:5" ht="15.5">
      <c r="A12" s="14">
        <v>6</v>
      </c>
      <c r="B12" s="15" t="s">
        <v>4</v>
      </c>
      <c r="C12" s="10" t="s">
        <v>131</v>
      </c>
      <c r="D12" s="15" t="s">
        <v>12</v>
      </c>
      <c r="E12" s="18" t="s">
        <v>81</v>
      </c>
    </row>
    <row r="13" spans="1:5" ht="46.5">
      <c r="A13" s="14">
        <v>8</v>
      </c>
      <c r="B13" s="15" t="s">
        <v>14</v>
      </c>
      <c r="C13" s="10" t="s">
        <v>132</v>
      </c>
      <c r="D13" s="15" t="s">
        <v>85</v>
      </c>
      <c r="E13" s="20" t="s">
        <v>127</v>
      </c>
    </row>
    <row r="14" spans="1:5" ht="15.5">
      <c r="A14" s="14">
        <v>10</v>
      </c>
      <c r="B14" s="15" t="s">
        <v>14</v>
      </c>
      <c r="C14" s="10" t="s">
        <v>132</v>
      </c>
      <c r="D14" s="15" t="s">
        <v>87</v>
      </c>
      <c r="E14" s="19" t="s">
        <v>83</v>
      </c>
    </row>
    <row r="15" spans="1:5" ht="15.5">
      <c r="A15" s="14">
        <v>7</v>
      </c>
      <c r="B15" s="15" t="s">
        <v>14</v>
      </c>
      <c r="C15" s="10" t="s">
        <v>132</v>
      </c>
      <c r="D15" s="15" t="s">
        <v>84</v>
      </c>
      <c r="E15" s="18" t="s">
        <v>81</v>
      </c>
    </row>
    <row r="16" spans="1:5" ht="15.5">
      <c r="A16" s="14">
        <v>9</v>
      </c>
      <c r="B16" s="15" t="s">
        <v>14</v>
      </c>
      <c r="C16" s="10" t="s">
        <v>132</v>
      </c>
      <c r="D16" s="15" t="s">
        <v>86</v>
      </c>
      <c r="E16" s="18" t="s">
        <v>81</v>
      </c>
    </row>
    <row r="17" spans="1:5" ht="15.5">
      <c r="A17" s="14">
        <v>11</v>
      </c>
      <c r="B17" s="15" t="s">
        <v>14</v>
      </c>
      <c r="C17" s="10" t="s">
        <v>132</v>
      </c>
      <c r="D17" s="15" t="s">
        <v>88</v>
      </c>
      <c r="E17" s="20" t="s">
        <v>81</v>
      </c>
    </row>
    <row r="18" spans="1:5" ht="15.5">
      <c r="A18" s="14">
        <v>32</v>
      </c>
      <c r="B18" s="15" t="s">
        <v>51</v>
      </c>
      <c r="C18" s="10" t="s">
        <v>146</v>
      </c>
      <c r="D18" s="16" t="s">
        <v>56</v>
      </c>
      <c r="E18" s="19" t="s">
        <v>83</v>
      </c>
    </row>
    <row r="19" spans="1:5" ht="15.5">
      <c r="A19" s="14">
        <v>15</v>
      </c>
      <c r="B19" s="15" t="s">
        <v>27</v>
      </c>
      <c r="C19" s="10" t="s">
        <v>136</v>
      </c>
      <c r="D19" s="15" t="s">
        <v>28</v>
      </c>
      <c r="E19" s="18" t="s">
        <v>81</v>
      </c>
    </row>
    <row r="20" spans="1:5" ht="15.5">
      <c r="A20" s="14">
        <v>19</v>
      </c>
      <c r="B20" s="15" t="s">
        <v>29</v>
      </c>
      <c r="C20" s="10" t="s">
        <v>139</v>
      </c>
      <c r="D20" s="15" t="s">
        <v>93</v>
      </c>
      <c r="E20" s="18" t="s">
        <v>81</v>
      </c>
    </row>
    <row r="21" spans="1:5" ht="15.5">
      <c r="A21" s="14">
        <v>21</v>
      </c>
      <c r="B21" s="15" t="s">
        <v>29</v>
      </c>
      <c r="C21" s="10" t="s">
        <v>139</v>
      </c>
      <c r="D21" s="15" t="s">
        <v>95</v>
      </c>
      <c r="E21" s="18" t="s">
        <v>81</v>
      </c>
    </row>
    <row r="22" spans="1:5" ht="15.5">
      <c r="A22" s="14">
        <v>18</v>
      </c>
      <c r="B22" s="15" t="s">
        <v>29</v>
      </c>
      <c r="C22" s="10" t="s">
        <v>139</v>
      </c>
      <c r="D22" s="15" t="s">
        <v>92</v>
      </c>
      <c r="E22" s="18" t="s">
        <v>81</v>
      </c>
    </row>
    <row r="23" spans="1:5" ht="15.5">
      <c r="A23" s="14">
        <v>26</v>
      </c>
      <c r="B23" s="15" t="s">
        <v>37</v>
      </c>
      <c r="C23" s="10" t="s">
        <v>141</v>
      </c>
      <c r="D23" s="16" t="s">
        <v>40</v>
      </c>
      <c r="E23" s="18" t="s">
        <v>81</v>
      </c>
    </row>
    <row r="24" spans="1:5" ht="15.5">
      <c r="A24" s="14">
        <v>13</v>
      </c>
      <c r="B24" s="15" t="s">
        <v>21</v>
      </c>
      <c r="C24" s="10" t="s">
        <v>134</v>
      </c>
      <c r="D24" s="15" t="s">
        <v>25</v>
      </c>
      <c r="E24" s="19" t="s">
        <v>83</v>
      </c>
    </row>
    <row r="25" spans="1:5" ht="15.5">
      <c r="A25" s="14">
        <v>14</v>
      </c>
      <c r="B25" s="15" t="s">
        <v>21</v>
      </c>
      <c r="C25" s="10" t="s">
        <v>135</v>
      </c>
      <c r="D25" s="15" t="s">
        <v>89</v>
      </c>
      <c r="E25" s="20" t="s">
        <v>81</v>
      </c>
    </row>
    <row r="26" spans="1:5" ht="15.5">
      <c r="A26" s="14">
        <v>40</v>
      </c>
      <c r="B26" s="15" t="s">
        <v>61</v>
      </c>
      <c r="C26" s="10" t="s">
        <v>150</v>
      </c>
      <c r="D26" s="16" t="s">
        <v>108</v>
      </c>
      <c r="E26" s="18" t="s">
        <v>81</v>
      </c>
    </row>
    <row r="27" spans="1:5" ht="15.5">
      <c r="A27" s="14">
        <v>47</v>
      </c>
      <c r="B27" s="15" t="s">
        <v>67</v>
      </c>
      <c r="C27" s="10" t="s">
        <v>154</v>
      </c>
      <c r="D27" s="16" t="s">
        <v>69</v>
      </c>
      <c r="E27" s="18" t="s">
        <v>81</v>
      </c>
    </row>
    <row r="28" spans="1:5" ht="15.5">
      <c r="A28" s="14">
        <v>20</v>
      </c>
      <c r="B28" s="15" t="s">
        <v>29</v>
      </c>
      <c r="C28" s="10" t="s">
        <v>138</v>
      </c>
      <c r="D28" s="15" t="s">
        <v>94</v>
      </c>
      <c r="E28" s="18" t="s">
        <v>81</v>
      </c>
    </row>
    <row r="29" spans="1:5" ht="15.5">
      <c r="A29" s="14">
        <v>17</v>
      </c>
      <c r="B29" s="15" t="s">
        <v>29</v>
      </c>
      <c r="C29" s="10" t="s">
        <v>138</v>
      </c>
      <c r="D29" s="15" t="s">
        <v>91</v>
      </c>
      <c r="E29" s="18" t="s">
        <v>81</v>
      </c>
    </row>
    <row r="30" spans="1:5" ht="15.5">
      <c r="A30" s="14">
        <v>22</v>
      </c>
      <c r="B30" s="15" t="s">
        <v>29</v>
      </c>
      <c r="C30" s="10" t="s">
        <v>138</v>
      </c>
      <c r="D30" s="15" t="s">
        <v>96</v>
      </c>
      <c r="E30" s="18" t="s">
        <v>81</v>
      </c>
    </row>
    <row r="31" spans="1:5" ht="15.5">
      <c r="A31" s="14">
        <v>31</v>
      </c>
      <c r="B31" s="15" t="s">
        <v>48</v>
      </c>
      <c r="C31" s="10" t="s">
        <v>145</v>
      </c>
      <c r="D31" s="16" t="s">
        <v>102</v>
      </c>
      <c r="E31" s="34" t="s">
        <v>82</v>
      </c>
    </row>
    <row r="32" spans="1:5" ht="15.5">
      <c r="A32" s="14">
        <v>34</v>
      </c>
      <c r="B32" s="15" t="s">
        <v>51</v>
      </c>
      <c r="C32" s="10" t="s">
        <v>147</v>
      </c>
      <c r="D32" s="16" t="s">
        <v>52</v>
      </c>
      <c r="E32" s="34" t="s">
        <v>82</v>
      </c>
    </row>
    <row r="33" spans="1:5" ht="15.5">
      <c r="A33" s="14">
        <v>35</v>
      </c>
      <c r="B33" s="15" t="s">
        <v>51</v>
      </c>
      <c r="C33" s="10" t="s">
        <v>147</v>
      </c>
      <c r="D33" s="16" t="s">
        <v>53</v>
      </c>
      <c r="E33" s="20" t="s">
        <v>81</v>
      </c>
    </row>
    <row r="34" spans="1:5" ht="15.5">
      <c r="A34" s="14">
        <v>33</v>
      </c>
      <c r="B34" s="15" t="s">
        <v>51</v>
      </c>
      <c r="C34" s="10" t="s">
        <v>147</v>
      </c>
      <c r="D34" s="16" t="s">
        <v>54</v>
      </c>
      <c r="E34" s="21" t="s">
        <v>103</v>
      </c>
    </row>
    <row r="35" spans="1:5" ht="15.5">
      <c r="A35" s="14">
        <v>36</v>
      </c>
      <c r="B35" s="15" t="s">
        <v>51</v>
      </c>
      <c r="C35" s="10" t="s">
        <v>147</v>
      </c>
      <c r="D35" s="16" t="s">
        <v>55</v>
      </c>
      <c r="E35" s="34" t="s">
        <v>82</v>
      </c>
    </row>
    <row r="36" spans="1:5" ht="15.5">
      <c r="A36" s="14">
        <v>37</v>
      </c>
      <c r="B36" s="15" t="s">
        <v>57</v>
      </c>
      <c r="C36" s="10" t="s">
        <v>148</v>
      </c>
      <c r="D36" s="16" t="s">
        <v>104</v>
      </c>
      <c r="E36" s="20" t="s">
        <v>81</v>
      </c>
    </row>
    <row r="37" spans="1:5" ht="46.5">
      <c r="A37" s="14">
        <v>38</v>
      </c>
      <c r="B37" s="15" t="s">
        <v>57</v>
      </c>
      <c r="C37" s="10" t="s">
        <v>148</v>
      </c>
      <c r="D37" s="15" t="s">
        <v>105</v>
      </c>
      <c r="E37" s="20" t="s">
        <v>106</v>
      </c>
    </row>
    <row r="38" spans="1:5" ht="15.5">
      <c r="A38" s="14">
        <v>30</v>
      </c>
      <c r="B38" s="15" t="s">
        <v>75</v>
      </c>
      <c r="C38" s="10" t="s">
        <v>157</v>
      </c>
      <c r="D38" s="16" t="s">
        <v>101</v>
      </c>
      <c r="E38" s="18" t="s">
        <v>81</v>
      </c>
    </row>
    <row r="39" spans="1:5" ht="15.5">
      <c r="A39" s="14">
        <v>1</v>
      </c>
      <c r="B39" s="15" t="s">
        <v>4</v>
      </c>
      <c r="C39" s="10" t="s">
        <v>130</v>
      </c>
      <c r="D39" s="15" t="s">
        <v>80</v>
      </c>
      <c r="E39" s="18" t="s">
        <v>81</v>
      </c>
    </row>
    <row r="40" spans="1:5" ht="15.5">
      <c r="A40" s="14">
        <v>3</v>
      </c>
      <c r="B40" s="15" t="s">
        <v>4</v>
      </c>
      <c r="C40" s="10" t="s">
        <v>130</v>
      </c>
      <c r="D40" s="15" t="s">
        <v>7</v>
      </c>
      <c r="E40" s="19" t="s">
        <v>83</v>
      </c>
    </row>
    <row r="41" spans="1:5" ht="15.5">
      <c r="A41" s="14">
        <v>2</v>
      </c>
      <c r="B41" s="15" t="s">
        <v>4</v>
      </c>
      <c r="C41" s="10" t="s">
        <v>130</v>
      </c>
      <c r="D41" s="16" t="s">
        <v>9</v>
      </c>
      <c r="E41" s="34" t="s">
        <v>82</v>
      </c>
    </row>
    <row r="42" spans="1:5" ht="15.5">
      <c r="A42" s="14">
        <v>5</v>
      </c>
      <c r="B42" s="15" t="s">
        <v>4</v>
      </c>
      <c r="C42" s="10" t="s">
        <v>130</v>
      </c>
      <c r="D42" s="15" t="s">
        <v>11</v>
      </c>
      <c r="E42" s="18" t="s">
        <v>81</v>
      </c>
    </row>
    <row r="43" spans="1:5" ht="15.5">
      <c r="A43" s="14">
        <v>4</v>
      </c>
      <c r="B43" s="15" t="s">
        <v>4</v>
      </c>
      <c r="C43" s="10" t="s">
        <v>130</v>
      </c>
      <c r="D43" s="15" t="s">
        <v>13</v>
      </c>
      <c r="E43" s="18" t="s">
        <v>81</v>
      </c>
    </row>
    <row r="44" spans="1:5" ht="15.5">
      <c r="A44" s="14">
        <v>27</v>
      </c>
      <c r="B44" s="15" t="s">
        <v>43</v>
      </c>
      <c r="C44" s="10" t="s">
        <v>142</v>
      </c>
      <c r="D44" s="16" t="s">
        <v>98</v>
      </c>
      <c r="E44" s="18" t="s">
        <v>81</v>
      </c>
    </row>
    <row r="45" spans="1:5" ht="15.5">
      <c r="A45" s="14">
        <v>41</v>
      </c>
      <c r="B45" s="15" t="s">
        <v>61</v>
      </c>
      <c r="C45" s="10" t="s">
        <v>151</v>
      </c>
      <c r="D45" s="16" t="s">
        <v>109</v>
      </c>
      <c r="E45" s="34" t="s">
        <v>82</v>
      </c>
    </row>
    <row r="46" spans="1:5" ht="15.5">
      <c r="A46" s="14">
        <v>42</v>
      </c>
      <c r="B46" s="15" t="s">
        <v>61</v>
      </c>
      <c r="C46" s="10" t="s">
        <v>151</v>
      </c>
      <c r="D46" s="16" t="s">
        <v>110</v>
      </c>
      <c r="E46" s="18" t="s">
        <v>81</v>
      </c>
    </row>
    <row r="47" spans="1:5" ht="15.5">
      <c r="A47" s="14">
        <v>43</v>
      </c>
      <c r="B47" s="15" t="s">
        <v>61</v>
      </c>
      <c r="C47" s="10" t="s">
        <v>151</v>
      </c>
      <c r="D47" s="16" t="s">
        <v>111</v>
      </c>
      <c r="E47" s="18" t="s">
        <v>81</v>
      </c>
    </row>
    <row r="48" spans="1:5" ht="15.5">
      <c r="A48" s="14">
        <v>45</v>
      </c>
      <c r="B48" s="15" t="s">
        <v>67</v>
      </c>
      <c r="C48" s="10" t="s">
        <v>153</v>
      </c>
      <c r="D48" s="16" t="s">
        <v>113</v>
      </c>
      <c r="E48" s="18" t="s">
        <v>81</v>
      </c>
    </row>
    <row r="49" spans="1:5" ht="15.5">
      <c r="A49" s="14">
        <v>46</v>
      </c>
      <c r="B49" s="15" t="s">
        <v>67</v>
      </c>
      <c r="C49" s="10" t="s">
        <v>153</v>
      </c>
      <c r="D49" s="16" t="s">
        <v>114</v>
      </c>
      <c r="E49" s="18" t="s">
        <v>81</v>
      </c>
    </row>
    <row r="50" spans="1:5" ht="15.5">
      <c r="A50" s="14">
        <v>16</v>
      </c>
      <c r="B50" s="15" t="s">
        <v>29</v>
      </c>
      <c r="C50" s="10" t="s">
        <v>137</v>
      </c>
      <c r="D50" s="15" t="s">
        <v>90</v>
      </c>
      <c r="E50" s="19" t="s">
        <v>83</v>
      </c>
    </row>
    <row r="51" spans="1:5" ht="15.5">
      <c r="A51" s="14">
        <v>44</v>
      </c>
      <c r="B51" s="15" t="s">
        <v>67</v>
      </c>
      <c r="C51" s="10" t="s">
        <v>152</v>
      </c>
      <c r="D51" s="16" t="s">
        <v>112</v>
      </c>
      <c r="E51" s="19" t="s">
        <v>83</v>
      </c>
    </row>
    <row r="52" spans="1:5" ht="15.5">
      <c r="A52" s="14">
        <v>49</v>
      </c>
      <c r="B52" s="15" t="s">
        <v>72</v>
      </c>
      <c r="C52" s="10" t="s">
        <v>155</v>
      </c>
      <c r="D52" s="16" t="s">
        <v>116</v>
      </c>
      <c r="E52" s="19" t="s">
        <v>83</v>
      </c>
    </row>
    <row r="53" spans="1:5" ht="15.5">
      <c r="A53" s="14">
        <v>48</v>
      </c>
      <c r="B53" s="15" t="s">
        <v>72</v>
      </c>
      <c r="C53" s="10" t="s">
        <v>155</v>
      </c>
      <c r="D53" s="16" t="s">
        <v>115</v>
      </c>
      <c r="E53" s="18" t="s">
        <v>81</v>
      </c>
    </row>
    <row r="54" spans="1:5" ht="15.5">
      <c r="A54" s="14">
        <v>28</v>
      </c>
      <c r="B54" s="15" t="s">
        <v>43</v>
      </c>
      <c r="C54" s="10" t="s">
        <v>143</v>
      </c>
      <c r="D54" s="16" t="s">
        <v>99</v>
      </c>
      <c r="E54" s="18" t="s">
        <v>81</v>
      </c>
    </row>
    <row r="55" spans="1:5" ht="15.5">
      <c r="A55" s="14">
        <v>50</v>
      </c>
      <c r="B55" s="15" t="s">
        <v>75</v>
      </c>
      <c r="C55" s="10" t="s">
        <v>156</v>
      </c>
      <c r="D55" s="16" t="s">
        <v>117</v>
      </c>
      <c r="E55" s="18" t="s">
        <v>81</v>
      </c>
    </row>
    <row r="56" spans="1:5" ht="15.5">
      <c r="A56" s="14">
        <v>51</v>
      </c>
      <c r="B56" s="15" t="s">
        <v>75</v>
      </c>
      <c r="C56" s="10" t="s">
        <v>156</v>
      </c>
      <c r="D56" s="16" t="s">
        <v>118</v>
      </c>
      <c r="E56" s="18" t="s">
        <v>81</v>
      </c>
    </row>
  </sheetData>
  <autoFilter ref="A5:E5" xr:uid="{00000000-0009-0000-0000-000003000000}">
    <sortState xmlns:xlrd2="http://schemas.microsoft.com/office/spreadsheetml/2017/richdata2" ref="A6:E56">
      <sortCondition ref="C5"/>
    </sortState>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eht6"/>
  <dimension ref="A1:H53"/>
  <sheetViews>
    <sheetView workbookViewId="0">
      <selection activeCell="B10" sqref="B10"/>
    </sheetView>
  </sheetViews>
  <sheetFormatPr defaultRowHeight="14.5"/>
  <cols>
    <col min="2" max="2" width="9.453125" customWidth="1"/>
    <col min="3" max="3" width="14" customWidth="1"/>
    <col min="4" max="4" width="13.1796875" customWidth="1"/>
    <col min="5" max="5" width="18.1796875" customWidth="1"/>
    <col min="6" max="6" width="25.1796875" customWidth="1"/>
    <col min="7" max="7" width="18.1796875" customWidth="1"/>
    <col min="8" max="8" width="25.1796875" customWidth="1"/>
  </cols>
  <sheetData>
    <row r="1" spans="1:8" ht="15" thickBot="1">
      <c r="A1" s="70" t="s">
        <v>78</v>
      </c>
      <c r="B1" s="71" t="s">
        <v>1</v>
      </c>
      <c r="C1" s="71" t="s">
        <v>2</v>
      </c>
      <c r="D1" s="72" t="s">
        <v>3</v>
      </c>
      <c r="E1" s="73" t="s">
        <v>170</v>
      </c>
      <c r="F1" s="74" t="s">
        <v>159</v>
      </c>
      <c r="G1" s="73" t="s">
        <v>171</v>
      </c>
      <c r="H1" s="75" t="s">
        <v>161</v>
      </c>
    </row>
    <row r="2" spans="1:8" ht="15" thickBot="1">
      <c r="A2" s="42">
        <v>1</v>
      </c>
      <c r="B2" s="38" t="s">
        <v>4</v>
      </c>
      <c r="C2" s="39" t="s">
        <v>12</v>
      </c>
      <c r="D2" s="40" t="s">
        <v>6</v>
      </c>
      <c r="E2" s="41">
        <v>56.32</v>
      </c>
      <c r="F2" s="42">
        <v>10.85</v>
      </c>
      <c r="G2" s="42">
        <v>90.45</v>
      </c>
      <c r="H2" s="65">
        <v>16.309999999999999</v>
      </c>
    </row>
    <row r="3" spans="1:8" ht="15" thickBot="1">
      <c r="A3" s="42">
        <v>2</v>
      </c>
      <c r="B3" s="38" t="s">
        <v>4</v>
      </c>
      <c r="C3" s="39" t="s">
        <v>80</v>
      </c>
      <c r="D3" s="43" t="s">
        <v>6</v>
      </c>
      <c r="E3" s="42">
        <v>89.34</v>
      </c>
      <c r="F3" s="42">
        <v>33.86</v>
      </c>
      <c r="G3" s="42">
        <v>143.85</v>
      </c>
      <c r="H3" s="65">
        <v>51.78</v>
      </c>
    </row>
    <row r="4" spans="1:8" ht="15" thickBot="1">
      <c r="A4" s="42">
        <v>3</v>
      </c>
      <c r="B4" s="38" t="s">
        <v>4</v>
      </c>
      <c r="C4" s="39" t="s">
        <v>7</v>
      </c>
      <c r="D4" s="44" t="s">
        <v>8</v>
      </c>
      <c r="E4" s="42">
        <v>204.52</v>
      </c>
      <c r="F4" s="42">
        <v>34.380000000000003</v>
      </c>
      <c r="G4" s="42">
        <v>408.64</v>
      </c>
      <c r="H4" s="65">
        <v>57.75</v>
      </c>
    </row>
    <row r="5" spans="1:8" ht="15" thickBot="1">
      <c r="A5" s="42">
        <v>4</v>
      </c>
      <c r="B5" s="38" t="s">
        <v>4</v>
      </c>
      <c r="C5" s="39" t="s">
        <v>11</v>
      </c>
      <c r="D5" s="43" t="s">
        <v>6</v>
      </c>
      <c r="E5" s="41">
        <v>36.47</v>
      </c>
      <c r="F5" s="42">
        <v>10.25</v>
      </c>
      <c r="G5" s="42">
        <v>59.36</v>
      </c>
      <c r="H5" s="65">
        <v>15.12</v>
      </c>
    </row>
    <row r="6" spans="1:8" ht="15" thickBot="1">
      <c r="A6" s="42">
        <v>5</v>
      </c>
      <c r="B6" s="38" t="s">
        <v>4</v>
      </c>
      <c r="C6" s="39" t="s">
        <v>13</v>
      </c>
      <c r="D6" s="43" t="s">
        <v>6</v>
      </c>
      <c r="E6" s="42">
        <v>36.18</v>
      </c>
      <c r="F6" s="42">
        <v>9.73</v>
      </c>
      <c r="G6" s="42">
        <v>57.78</v>
      </c>
      <c r="H6" s="65">
        <v>14.08</v>
      </c>
    </row>
    <row r="7" spans="1:8" ht="15" thickBot="1">
      <c r="A7" s="42">
        <v>6</v>
      </c>
      <c r="B7" s="38" t="s">
        <v>4</v>
      </c>
      <c r="C7" s="45" t="s">
        <v>9</v>
      </c>
      <c r="D7" s="46" t="s">
        <v>10</v>
      </c>
      <c r="E7" s="42">
        <v>501.06</v>
      </c>
      <c r="F7" s="42">
        <v>47.14</v>
      </c>
      <c r="G7" s="42">
        <v>1060.53</v>
      </c>
      <c r="H7" s="65">
        <v>86.75</v>
      </c>
    </row>
    <row r="8" spans="1:8" ht="15" thickBot="1">
      <c r="A8" s="42">
        <v>7</v>
      </c>
      <c r="B8" s="47" t="s">
        <v>14</v>
      </c>
      <c r="C8" s="45" t="s">
        <v>84</v>
      </c>
      <c r="D8" s="40" t="s">
        <v>6</v>
      </c>
      <c r="E8" s="42">
        <v>13.91</v>
      </c>
      <c r="F8" s="42">
        <v>5.4</v>
      </c>
      <c r="G8" s="42">
        <v>22.7</v>
      </c>
      <c r="H8" s="65">
        <v>7.63</v>
      </c>
    </row>
    <row r="9" spans="1:8">
      <c r="A9" s="64">
        <v>8</v>
      </c>
      <c r="B9" s="56" t="s">
        <v>14</v>
      </c>
      <c r="C9" s="57" t="s">
        <v>85</v>
      </c>
      <c r="D9" s="48" t="s">
        <v>6</v>
      </c>
      <c r="E9" s="58">
        <v>15.16</v>
      </c>
      <c r="F9" s="58">
        <v>13.09</v>
      </c>
      <c r="G9" s="58">
        <v>24.35</v>
      </c>
      <c r="H9" s="66">
        <v>20.65</v>
      </c>
    </row>
    <row r="10" spans="1:8" ht="32" thickBot="1">
      <c r="A10" s="42"/>
      <c r="B10" s="59"/>
      <c r="C10" s="60"/>
      <c r="D10" s="49" t="s">
        <v>162</v>
      </c>
      <c r="E10" s="61"/>
      <c r="F10" s="61"/>
      <c r="G10" s="61"/>
      <c r="H10" s="67"/>
    </row>
    <row r="11" spans="1:8" ht="15" thickBot="1">
      <c r="A11" s="42">
        <v>9</v>
      </c>
      <c r="B11" s="47" t="s">
        <v>14</v>
      </c>
      <c r="C11" s="45" t="s">
        <v>86</v>
      </c>
      <c r="D11" s="40" t="s">
        <v>6</v>
      </c>
      <c r="E11" s="41">
        <v>14.85</v>
      </c>
      <c r="F11" s="41">
        <v>6.38</v>
      </c>
      <c r="G11" s="41">
        <v>23.05</v>
      </c>
      <c r="H11" s="68">
        <v>9.07</v>
      </c>
    </row>
    <row r="12" spans="1:8" ht="15" thickBot="1">
      <c r="A12" s="42">
        <v>10</v>
      </c>
      <c r="B12" s="47" t="s">
        <v>14</v>
      </c>
      <c r="C12" s="45" t="s">
        <v>87</v>
      </c>
      <c r="D12" s="50" t="s">
        <v>8</v>
      </c>
      <c r="E12" s="41">
        <v>199.14</v>
      </c>
      <c r="F12" s="41">
        <v>74.709999999999994</v>
      </c>
      <c r="G12" s="41">
        <v>341</v>
      </c>
      <c r="H12" s="68">
        <v>129.47</v>
      </c>
    </row>
    <row r="13" spans="1:8" ht="15" thickBot="1">
      <c r="A13" s="42">
        <v>11</v>
      </c>
      <c r="B13" s="47" t="s">
        <v>14</v>
      </c>
      <c r="C13" s="45" t="s">
        <v>88</v>
      </c>
      <c r="D13" s="40" t="s">
        <v>6</v>
      </c>
      <c r="E13" s="41">
        <v>16.399999999999999</v>
      </c>
      <c r="F13" s="41">
        <v>5.98</v>
      </c>
      <c r="G13" s="41">
        <v>26.04</v>
      </c>
      <c r="H13" s="68">
        <v>8.34</v>
      </c>
    </row>
    <row r="14" spans="1:8" ht="15" thickBot="1">
      <c r="A14" s="42">
        <v>12</v>
      </c>
      <c r="B14" s="47" t="s">
        <v>21</v>
      </c>
      <c r="C14" s="45" t="s">
        <v>24</v>
      </c>
      <c r="D14" s="40" t="s">
        <v>6</v>
      </c>
      <c r="E14" s="41">
        <v>88.66</v>
      </c>
      <c r="F14" s="41">
        <v>39.68</v>
      </c>
      <c r="G14" s="41">
        <v>117.71</v>
      </c>
      <c r="H14" s="68">
        <v>65.27</v>
      </c>
    </row>
    <row r="15" spans="1:8" ht="15" thickBot="1">
      <c r="A15" s="42">
        <v>13</v>
      </c>
      <c r="B15" s="47" t="s">
        <v>21</v>
      </c>
      <c r="C15" s="45" t="s">
        <v>25</v>
      </c>
      <c r="D15" s="50" t="s">
        <v>8</v>
      </c>
      <c r="E15" s="41">
        <v>347.47</v>
      </c>
      <c r="F15" s="41">
        <v>82.37</v>
      </c>
      <c r="G15" s="41">
        <v>521.37</v>
      </c>
      <c r="H15" s="68">
        <v>113.91</v>
      </c>
    </row>
    <row r="16" spans="1:8" ht="15" thickBot="1">
      <c r="A16" s="42">
        <v>14</v>
      </c>
      <c r="B16" s="47" t="s">
        <v>21</v>
      </c>
      <c r="C16" s="45" t="s">
        <v>89</v>
      </c>
      <c r="D16" s="40" t="s">
        <v>6</v>
      </c>
      <c r="E16" s="41">
        <v>146.38</v>
      </c>
      <c r="F16" s="41">
        <v>25.91</v>
      </c>
      <c r="G16" s="41">
        <v>212.09</v>
      </c>
      <c r="H16" s="68">
        <v>37.200000000000003</v>
      </c>
    </row>
    <row r="17" spans="1:8" ht="15" thickBot="1">
      <c r="A17" s="42">
        <v>15</v>
      </c>
      <c r="B17" s="47" t="s">
        <v>27</v>
      </c>
      <c r="C17" s="39" t="s">
        <v>28</v>
      </c>
      <c r="D17" s="43" t="s">
        <v>6</v>
      </c>
      <c r="E17" s="51">
        <v>28.06</v>
      </c>
      <c r="F17" s="41">
        <v>6.51</v>
      </c>
      <c r="G17" s="51">
        <v>44.47</v>
      </c>
      <c r="H17" s="69">
        <v>98.15</v>
      </c>
    </row>
    <row r="18" spans="1:8" ht="15" thickBot="1">
      <c r="A18" s="42">
        <v>16</v>
      </c>
      <c r="B18" s="38" t="s">
        <v>29</v>
      </c>
      <c r="C18" s="39" t="s">
        <v>95</v>
      </c>
      <c r="D18" s="43" t="s">
        <v>6</v>
      </c>
      <c r="E18" s="42">
        <v>18.23</v>
      </c>
      <c r="F18" s="42">
        <v>7.35</v>
      </c>
      <c r="G18" s="42">
        <v>28.61</v>
      </c>
      <c r="H18" s="65">
        <v>9.8699999999999992</v>
      </c>
    </row>
    <row r="19" spans="1:8" ht="15" thickBot="1">
      <c r="A19" s="42">
        <v>17</v>
      </c>
      <c r="B19" s="38" t="s">
        <v>29</v>
      </c>
      <c r="C19" s="39" t="s">
        <v>92</v>
      </c>
      <c r="D19" s="43" t="s">
        <v>6</v>
      </c>
      <c r="E19" s="42">
        <v>33.340000000000003</v>
      </c>
      <c r="F19" s="42">
        <v>7.82</v>
      </c>
      <c r="G19" s="42">
        <v>52.66</v>
      </c>
      <c r="H19" s="65">
        <v>11.57</v>
      </c>
    </row>
    <row r="20" spans="1:8" ht="15" thickBot="1">
      <c r="A20" s="42">
        <v>18</v>
      </c>
      <c r="B20" s="38" t="s">
        <v>29</v>
      </c>
      <c r="C20" s="39" t="s">
        <v>94</v>
      </c>
      <c r="D20" s="43" t="s">
        <v>6</v>
      </c>
      <c r="E20" s="42">
        <v>30.95</v>
      </c>
      <c r="F20" s="42">
        <v>4.13</v>
      </c>
      <c r="G20" s="42">
        <v>55.93</v>
      </c>
      <c r="H20" s="65">
        <v>5.37</v>
      </c>
    </row>
    <row r="21" spans="1:8" ht="15" thickBot="1">
      <c r="A21" s="42">
        <v>19</v>
      </c>
      <c r="B21" s="38" t="s">
        <v>29</v>
      </c>
      <c r="C21" s="39" t="s">
        <v>91</v>
      </c>
      <c r="D21" s="43" t="s">
        <v>6</v>
      </c>
      <c r="E21" s="42">
        <v>139.28</v>
      </c>
      <c r="F21" s="42">
        <v>12.54</v>
      </c>
      <c r="G21" s="42">
        <v>283.45999999999998</v>
      </c>
      <c r="H21" s="65">
        <v>19.62</v>
      </c>
    </row>
    <row r="22" spans="1:8" ht="15" thickBot="1">
      <c r="A22" s="42">
        <v>20</v>
      </c>
      <c r="B22" s="38" t="s">
        <v>29</v>
      </c>
      <c r="C22" s="39" t="s">
        <v>90</v>
      </c>
      <c r="D22" s="44" t="s">
        <v>8</v>
      </c>
      <c r="E22" s="42">
        <v>265.37</v>
      </c>
      <c r="F22" s="42">
        <v>157.51</v>
      </c>
      <c r="G22" s="42">
        <v>543.67999999999995</v>
      </c>
      <c r="H22" s="65">
        <v>297.05</v>
      </c>
    </row>
    <row r="23" spans="1:8" ht="15" thickBot="1">
      <c r="A23" s="42">
        <v>21</v>
      </c>
      <c r="B23" s="38" t="s">
        <v>29</v>
      </c>
      <c r="C23" s="39" t="s">
        <v>93</v>
      </c>
      <c r="D23" s="43" t="s">
        <v>6</v>
      </c>
      <c r="E23" s="42">
        <v>10.210000000000001</v>
      </c>
      <c r="F23" s="42">
        <v>4.51</v>
      </c>
      <c r="G23" s="42">
        <v>13.95</v>
      </c>
      <c r="H23" s="65">
        <v>6.02</v>
      </c>
    </row>
    <row r="24" spans="1:8" ht="15" thickBot="1">
      <c r="A24" s="42">
        <v>22</v>
      </c>
      <c r="B24" s="38" t="s">
        <v>29</v>
      </c>
      <c r="C24" s="39" t="s">
        <v>96</v>
      </c>
      <c r="D24" s="43" t="s">
        <v>6</v>
      </c>
      <c r="E24" s="42">
        <v>160.63</v>
      </c>
      <c r="F24" s="42">
        <v>58.05</v>
      </c>
      <c r="G24" s="42">
        <v>322.31</v>
      </c>
      <c r="H24" s="65">
        <v>113.43</v>
      </c>
    </row>
    <row r="25" spans="1:8" ht="15" thickBot="1">
      <c r="A25" s="42">
        <v>23</v>
      </c>
      <c r="B25" s="47" t="s">
        <v>37</v>
      </c>
      <c r="C25" s="52" t="s">
        <v>38</v>
      </c>
      <c r="D25" s="50" t="s">
        <v>8</v>
      </c>
      <c r="E25" s="51">
        <v>86.77</v>
      </c>
      <c r="F25" s="41">
        <v>77.98</v>
      </c>
      <c r="G25" s="51">
        <v>134.83000000000001</v>
      </c>
      <c r="H25" s="69">
        <v>134.83000000000001</v>
      </c>
    </row>
    <row r="26" spans="1:8" ht="15" thickBot="1">
      <c r="A26" s="42">
        <v>24</v>
      </c>
      <c r="B26" s="47" t="s">
        <v>37</v>
      </c>
      <c r="C26" s="52" t="s">
        <v>97</v>
      </c>
      <c r="D26" s="53" t="s">
        <v>42</v>
      </c>
      <c r="E26" s="51">
        <v>134.25</v>
      </c>
      <c r="F26" s="41">
        <v>113.15</v>
      </c>
      <c r="G26" s="51">
        <v>243.68</v>
      </c>
      <c r="H26" s="69">
        <v>225.7</v>
      </c>
    </row>
    <row r="27" spans="1:8" ht="15" thickBot="1">
      <c r="A27" s="42">
        <v>25</v>
      </c>
      <c r="B27" s="47" t="s">
        <v>37</v>
      </c>
      <c r="C27" s="52" t="s">
        <v>40</v>
      </c>
      <c r="D27" s="40" t="s">
        <v>6</v>
      </c>
      <c r="E27" s="51">
        <v>20.96</v>
      </c>
      <c r="F27" s="41">
        <v>6.74</v>
      </c>
      <c r="G27" s="51">
        <v>34.39</v>
      </c>
      <c r="H27" s="69">
        <v>9.4600000000000009</v>
      </c>
    </row>
    <row r="28" spans="1:8" ht="21.5" thickBot="1">
      <c r="A28" s="42">
        <v>26</v>
      </c>
      <c r="B28" s="47" t="s">
        <v>43</v>
      </c>
      <c r="C28" s="52" t="s">
        <v>99</v>
      </c>
      <c r="D28" s="40" t="s">
        <v>6</v>
      </c>
      <c r="E28" s="51">
        <v>112.64</v>
      </c>
      <c r="F28" s="41">
        <v>50.24</v>
      </c>
      <c r="G28" s="51">
        <v>164.3</v>
      </c>
      <c r="H28" s="69">
        <v>82.09</v>
      </c>
    </row>
    <row r="29" spans="1:8" ht="21.5" thickBot="1">
      <c r="A29" s="42">
        <v>27</v>
      </c>
      <c r="B29" s="47" t="s">
        <v>43</v>
      </c>
      <c r="C29" s="52" t="s">
        <v>100</v>
      </c>
      <c r="D29" s="40" t="s">
        <v>6</v>
      </c>
      <c r="E29" s="51">
        <v>60.13</v>
      </c>
      <c r="F29" s="41">
        <v>22.17</v>
      </c>
      <c r="G29" s="51">
        <v>81.92</v>
      </c>
      <c r="H29" s="69">
        <v>34.020000000000003</v>
      </c>
    </row>
    <row r="30" spans="1:8" ht="15" thickBot="1">
      <c r="A30" s="42">
        <v>28</v>
      </c>
      <c r="B30" s="47" t="s">
        <v>48</v>
      </c>
      <c r="C30" s="39" t="s">
        <v>102</v>
      </c>
      <c r="D30" s="54" t="s">
        <v>42</v>
      </c>
      <c r="E30" s="51">
        <v>636.38</v>
      </c>
      <c r="F30" s="41">
        <v>250.54</v>
      </c>
      <c r="G30" s="51">
        <v>1374.32</v>
      </c>
      <c r="H30" s="69">
        <v>518.48</v>
      </c>
    </row>
    <row r="31" spans="1:8" ht="15" thickBot="1">
      <c r="A31" s="42">
        <v>29</v>
      </c>
      <c r="B31" s="47" t="s">
        <v>51</v>
      </c>
      <c r="C31" s="52" t="s">
        <v>56</v>
      </c>
      <c r="D31" s="53" t="s">
        <v>42</v>
      </c>
      <c r="E31" s="51">
        <v>245.84</v>
      </c>
      <c r="F31" s="41">
        <v>93.27</v>
      </c>
      <c r="G31" s="51">
        <v>520.78</v>
      </c>
      <c r="H31" s="69">
        <v>192.63</v>
      </c>
    </row>
    <row r="32" spans="1:8" ht="15" thickBot="1">
      <c r="A32" s="42">
        <v>30</v>
      </c>
      <c r="B32" s="47" t="s">
        <v>51</v>
      </c>
      <c r="C32" s="52" t="s">
        <v>54</v>
      </c>
      <c r="D32" s="55" t="s">
        <v>10</v>
      </c>
      <c r="E32" s="51">
        <v>330.75</v>
      </c>
      <c r="F32" s="41">
        <v>289.95</v>
      </c>
      <c r="G32" s="51">
        <v>531.19000000000005</v>
      </c>
      <c r="H32" s="69">
        <v>499.88</v>
      </c>
    </row>
    <row r="33" spans="1:8" ht="15" thickBot="1">
      <c r="A33" s="42">
        <v>31</v>
      </c>
      <c r="B33" s="47" t="s">
        <v>51</v>
      </c>
      <c r="C33" s="52" t="s">
        <v>52</v>
      </c>
      <c r="D33" s="53" t="s">
        <v>42</v>
      </c>
      <c r="E33" s="51">
        <v>165.85</v>
      </c>
      <c r="F33" s="41">
        <v>153.66</v>
      </c>
      <c r="G33" s="51">
        <v>239.82</v>
      </c>
      <c r="H33" s="69">
        <v>259.73</v>
      </c>
    </row>
    <row r="34" spans="1:8" ht="15" thickBot="1">
      <c r="A34" s="42">
        <v>32</v>
      </c>
      <c r="B34" s="47" t="s">
        <v>51</v>
      </c>
      <c r="C34" s="52" t="s">
        <v>53</v>
      </c>
      <c r="D34" s="40" t="s">
        <v>6</v>
      </c>
      <c r="E34" s="51">
        <v>107.98</v>
      </c>
      <c r="F34" s="41">
        <v>48.25</v>
      </c>
      <c r="G34" s="51">
        <v>163.87</v>
      </c>
      <c r="H34" s="69">
        <v>73.31</v>
      </c>
    </row>
    <row r="35" spans="1:8" ht="15" thickBot="1">
      <c r="A35" s="42">
        <v>33</v>
      </c>
      <c r="B35" s="47" t="s">
        <v>51</v>
      </c>
      <c r="C35" s="52" t="s">
        <v>55</v>
      </c>
      <c r="D35" s="55" t="s">
        <v>10</v>
      </c>
      <c r="E35" s="51">
        <v>457.95</v>
      </c>
      <c r="F35" s="41">
        <v>220.01</v>
      </c>
      <c r="G35" s="51">
        <v>765.93</v>
      </c>
      <c r="H35" s="69">
        <v>386.99</v>
      </c>
    </row>
    <row r="36" spans="1:8" ht="42.5" thickBot="1">
      <c r="A36" s="42">
        <v>34</v>
      </c>
      <c r="B36" s="47" t="s">
        <v>51</v>
      </c>
      <c r="C36" s="52" t="s">
        <v>163</v>
      </c>
      <c r="D36" s="62" t="s">
        <v>164</v>
      </c>
      <c r="E36" s="63"/>
      <c r="F36" s="63"/>
      <c r="G36" s="63"/>
      <c r="H36" s="63"/>
    </row>
    <row r="37" spans="1:8" ht="15" thickBot="1">
      <c r="A37" s="42">
        <v>35</v>
      </c>
      <c r="B37" s="47" t="s">
        <v>57</v>
      </c>
      <c r="C37" s="52" t="s">
        <v>104</v>
      </c>
      <c r="D37" s="40" t="s">
        <v>6</v>
      </c>
      <c r="E37" s="51">
        <v>79.459999999999994</v>
      </c>
      <c r="F37" s="41">
        <v>40.770000000000003</v>
      </c>
      <c r="G37" s="51">
        <v>132.15</v>
      </c>
      <c r="H37" s="69">
        <v>68.53</v>
      </c>
    </row>
    <row r="38" spans="1:8">
      <c r="A38" s="64">
        <v>36</v>
      </c>
      <c r="B38" s="56" t="s">
        <v>57</v>
      </c>
      <c r="C38" s="57" t="s">
        <v>105</v>
      </c>
      <c r="D38" s="48" t="s">
        <v>165</v>
      </c>
      <c r="E38" s="58">
        <v>59.47</v>
      </c>
      <c r="F38" s="58">
        <v>21.68</v>
      </c>
      <c r="G38" s="58">
        <v>104.58</v>
      </c>
      <c r="H38" s="66">
        <v>35.78</v>
      </c>
    </row>
    <row r="39" spans="1:8" ht="42.5" thickBot="1">
      <c r="A39" s="42"/>
      <c r="B39" s="59"/>
      <c r="C39" s="60"/>
      <c r="D39" s="40" t="s">
        <v>172</v>
      </c>
      <c r="E39" s="61"/>
      <c r="F39" s="61"/>
      <c r="G39" s="61"/>
      <c r="H39" s="67"/>
    </row>
    <row r="40" spans="1:8" ht="15" thickBot="1">
      <c r="A40" s="42">
        <v>37</v>
      </c>
      <c r="B40" s="47" t="s">
        <v>61</v>
      </c>
      <c r="C40" s="52" t="s">
        <v>107</v>
      </c>
      <c r="D40" s="40" t="s">
        <v>6</v>
      </c>
      <c r="E40" s="51">
        <v>87.99</v>
      </c>
      <c r="F40" s="41">
        <v>14.1</v>
      </c>
      <c r="G40" s="51">
        <v>134.19999999999999</v>
      </c>
      <c r="H40" s="69">
        <v>21.73</v>
      </c>
    </row>
    <row r="41" spans="1:8" ht="15" thickBot="1">
      <c r="A41" s="42">
        <v>38</v>
      </c>
      <c r="B41" s="47" t="s">
        <v>61</v>
      </c>
      <c r="C41" s="52" t="s">
        <v>108</v>
      </c>
      <c r="D41" s="40" t="s">
        <v>6</v>
      </c>
      <c r="E41" s="51">
        <v>66.86</v>
      </c>
      <c r="F41" s="41">
        <v>50.39</v>
      </c>
      <c r="G41" s="51">
        <v>111.28</v>
      </c>
      <c r="H41" s="69">
        <v>82.95</v>
      </c>
    </row>
    <row r="42" spans="1:8" ht="15" thickBot="1">
      <c r="A42" s="42">
        <v>39</v>
      </c>
      <c r="B42" s="47" t="s">
        <v>61</v>
      </c>
      <c r="C42" s="52" t="s">
        <v>109</v>
      </c>
      <c r="D42" s="53" t="s">
        <v>42</v>
      </c>
      <c r="E42" s="42" t="s">
        <v>166</v>
      </c>
      <c r="F42" s="42" t="s">
        <v>167</v>
      </c>
      <c r="G42" s="42" t="s">
        <v>168</v>
      </c>
      <c r="H42" s="65" t="s">
        <v>169</v>
      </c>
    </row>
    <row r="43" spans="1:8" ht="15" thickBot="1">
      <c r="A43" s="42">
        <v>40</v>
      </c>
      <c r="B43" s="47" t="s">
        <v>61</v>
      </c>
      <c r="C43" s="52" t="s">
        <v>110</v>
      </c>
      <c r="D43" s="40" t="s">
        <v>6</v>
      </c>
      <c r="E43" s="51">
        <v>181.98</v>
      </c>
      <c r="F43" s="41">
        <v>89.88</v>
      </c>
      <c r="G43" s="51">
        <v>276.63</v>
      </c>
      <c r="H43" s="69">
        <v>122.65</v>
      </c>
    </row>
    <row r="44" spans="1:8" ht="15" thickBot="1">
      <c r="A44" s="42">
        <v>41</v>
      </c>
      <c r="B44" s="47" t="s">
        <v>61</v>
      </c>
      <c r="C44" s="52" t="s">
        <v>111</v>
      </c>
      <c r="D44" s="40" t="s">
        <v>6</v>
      </c>
      <c r="E44" s="51">
        <v>93.9</v>
      </c>
      <c r="F44" s="41">
        <v>69.31</v>
      </c>
      <c r="G44" s="51">
        <v>130.94</v>
      </c>
      <c r="H44" s="69">
        <v>93.56</v>
      </c>
    </row>
    <row r="45" spans="1:8" ht="15" thickBot="1">
      <c r="A45" s="42">
        <v>42</v>
      </c>
      <c r="B45" s="47" t="s">
        <v>67</v>
      </c>
      <c r="C45" s="52" t="s">
        <v>112</v>
      </c>
      <c r="D45" s="50" t="s">
        <v>8</v>
      </c>
      <c r="E45" s="51">
        <v>361.22</v>
      </c>
      <c r="F45" s="41">
        <v>177.52</v>
      </c>
      <c r="G45" s="51">
        <v>614.62</v>
      </c>
      <c r="H45" s="69">
        <v>333.5</v>
      </c>
    </row>
    <row r="46" spans="1:8" ht="15" thickBot="1">
      <c r="A46" s="42">
        <v>43</v>
      </c>
      <c r="B46" s="47" t="s">
        <v>67</v>
      </c>
      <c r="C46" s="52" t="s">
        <v>113</v>
      </c>
      <c r="D46" s="40" t="s">
        <v>6</v>
      </c>
      <c r="E46" s="51">
        <v>8.92</v>
      </c>
      <c r="F46" s="41">
        <v>9.18</v>
      </c>
      <c r="G46" s="51">
        <v>12.38</v>
      </c>
      <c r="H46" s="69">
        <v>11.67</v>
      </c>
    </row>
    <row r="47" spans="1:8" ht="15" thickBot="1">
      <c r="A47" s="42">
        <v>44</v>
      </c>
      <c r="B47" s="47" t="s">
        <v>67</v>
      </c>
      <c r="C47" s="52" t="s">
        <v>114</v>
      </c>
      <c r="D47" s="40" t="s">
        <v>6</v>
      </c>
      <c r="E47" s="51">
        <v>4.75</v>
      </c>
      <c r="F47" s="41">
        <v>2.94</v>
      </c>
      <c r="G47" s="51">
        <v>6.31</v>
      </c>
      <c r="H47" s="69">
        <v>3.7</v>
      </c>
    </row>
    <row r="48" spans="1:8" ht="15" thickBot="1">
      <c r="A48" s="42">
        <v>45</v>
      </c>
      <c r="B48" s="47" t="s">
        <v>67</v>
      </c>
      <c r="C48" s="52" t="s">
        <v>69</v>
      </c>
      <c r="D48" s="40" t="s">
        <v>6</v>
      </c>
      <c r="E48" s="51">
        <v>11.79</v>
      </c>
      <c r="F48" s="41">
        <v>8.1199999999999992</v>
      </c>
      <c r="G48" s="51">
        <v>17.5</v>
      </c>
      <c r="H48" s="69">
        <v>11.52</v>
      </c>
    </row>
    <row r="49" spans="1:8" ht="15" thickBot="1">
      <c r="A49" s="42">
        <v>46</v>
      </c>
      <c r="B49" s="47" t="s">
        <v>72</v>
      </c>
      <c r="C49" s="52" t="s">
        <v>115</v>
      </c>
      <c r="D49" s="40" t="s">
        <v>6</v>
      </c>
      <c r="E49" s="41">
        <v>91.59</v>
      </c>
      <c r="F49" s="41">
        <v>35.17</v>
      </c>
      <c r="G49" s="41">
        <v>153.69</v>
      </c>
      <c r="H49" s="68">
        <v>60.6</v>
      </c>
    </row>
    <row r="50" spans="1:8" ht="15" thickBot="1">
      <c r="A50" s="42">
        <v>47</v>
      </c>
      <c r="B50" s="47" t="s">
        <v>72</v>
      </c>
      <c r="C50" s="52" t="s">
        <v>116</v>
      </c>
      <c r="D50" s="50" t="s">
        <v>8</v>
      </c>
      <c r="E50" s="41">
        <v>311.66000000000003</v>
      </c>
      <c r="F50" s="41">
        <v>109.05</v>
      </c>
      <c r="G50" s="41">
        <v>595.54</v>
      </c>
      <c r="H50" s="68">
        <v>198.53</v>
      </c>
    </row>
    <row r="51" spans="1:8" ht="15" thickBot="1">
      <c r="A51" s="42">
        <v>48</v>
      </c>
      <c r="B51" s="47" t="s">
        <v>75</v>
      </c>
      <c r="C51" s="52" t="s">
        <v>117</v>
      </c>
      <c r="D51" s="40" t="s">
        <v>6</v>
      </c>
      <c r="E51" s="41">
        <v>47.95</v>
      </c>
      <c r="F51" s="41">
        <v>11.84</v>
      </c>
      <c r="G51" s="41">
        <v>86.66</v>
      </c>
      <c r="H51" s="68">
        <v>18.32</v>
      </c>
    </row>
    <row r="52" spans="1:8" ht="15" thickBot="1">
      <c r="A52" s="42">
        <v>49</v>
      </c>
      <c r="B52" s="47" t="s">
        <v>75</v>
      </c>
      <c r="C52" s="52" t="s">
        <v>118</v>
      </c>
      <c r="D52" s="40" t="s">
        <v>6</v>
      </c>
      <c r="E52" s="41">
        <v>22.31</v>
      </c>
      <c r="F52" s="41">
        <v>12.74</v>
      </c>
      <c r="G52" s="41">
        <v>35.659999999999997</v>
      </c>
      <c r="H52" s="68">
        <v>18.96</v>
      </c>
    </row>
    <row r="53" spans="1:8">
      <c r="A53" s="76">
        <v>50</v>
      </c>
      <c r="B53" s="77" t="s">
        <v>75</v>
      </c>
      <c r="C53" s="78" t="s">
        <v>101</v>
      </c>
      <c r="D53" s="79" t="s">
        <v>6</v>
      </c>
      <c r="E53" s="80">
        <v>8.27</v>
      </c>
      <c r="F53" s="80">
        <v>14.85</v>
      </c>
      <c r="G53" s="80">
        <v>10.65</v>
      </c>
      <c r="H53" s="81">
        <v>21.2</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eht7"/>
  <dimension ref="A1:B52"/>
  <sheetViews>
    <sheetView workbookViewId="0">
      <selection sqref="A1:B52"/>
    </sheetView>
  </sheetViews>
  <sheetFormatPr defaultRowHeight="14.5"/>
  <cols>
    <col min="1" max="1" width="16.1796875" bestFit="1" customWidth="1"/>
    <col min="2" max="2" width="22.81640625" bestFit="1" customWidth="1"/>
  </cols>
  <sheetData>
    <row r="1" spans="1:2">
      <c r="A1" t="s">
        <v>129</v>
      </c>
      <c r="B1" t="s">
        <v>2</v>
      </c>
    </row>
    <row r="2" spans="1:2">
      <c r="A2" t="s">
        <v>133</v>
      </c>
      <c r="B2" t="s">
        <v>24</v>
      </c>
    </row>
    <row r="3" spans="1:2">
      <c r="A3" t="s">
        <v>149</v>
      </c>
      <c r="B3" t="s">
        <v>107</v>
      </c>
    </row>
    <row r="4" spans="1:2">
      <c r="A4" t="s">
        <v>140</v>
      </c>
      <c r="B4" t="s">
        <v>41</v>
      </c>
    </row>
    <row r="5" spans="1:2">
      <c r="A5" t="s">
        <v>140</v>
      </c>
      <c r="B5" t="s">
        <v>38</v>
      </c>
    </row>
    <row r="6" spans="1:2">
      <c r="A6" t="s">
        <v>140</v>
      </c>
      <c r="B6" t="s">
        <v>97</v>
      </c>
    </row>
    <row r="7" spans="1:2">
      <c r="A7" t="s">
        <v>144</v>
      </c>
      <c r="B7" t="s">
        <v>100</v>
      </c>
    </row>
    <row r="8" spans="1:2">
      <c r="A8" t="s">
        <v>131</v>
      </c>
      <c r="B8" t="s">
        <v>12</v>
      </c>
    </row>
    <row r="9" spans="1:2">
      <c r="A9" t="s">
        <v>132</v>
      </c>
      <c r="B9" t="s">
        <v>85</v>
      </c>
    </row>
    <row r="10" spans="1:2">
      <c r="A10" t="s">
        <v>132</v>
      </c>
      <c r="B10" t="s">
        <v>87</v>
      </c>
    </row>
    <row r="11" spans="1:2">
      <c r="A11" t="s">
        <v>132</v>
      </c>
      <c r="B11" t="s">
        <v>84</v>
      </c>
    </row>
    <row r="12" spans="1:2">
      <c r="A12" t="s">
        <v>132</v>
      </c>
      <c r="B12" t="s">
        <v>86</v>
      </c>
    </row>
    <row r="13" spans="1:2">
      <c r="A13" t="s">
        <v>132</v>
      </c>
      <c r="B13" t="s">
        <v>88</v>
      </c>
    </row>
    <row r="14" spans="1:2">
      <c r="A14" t="s">
        <v>146</v>
      </c>
      <c r="B14" t="s">
        <v>56</v>
      </c>
    </row>
    <row r="15" spans="1:2">
      <c r="A15" t="s">
        <v>136</v>
      </c>
      <c r="B15" t="s">
        <v>28</v>
      </c>
    </row>
    <row r="16" spans="1:2">
      <c r="A16" t="s">
        <v>139</v>
      </c>
      <c r="B16" t="s">
        <v>93</v>
      </c>
    </row>
    <row r="17" spans="1:2">
      <c r="A17" t="s">
        <v>139</v>
      </c>
      <c r="B17" t="s">
        <v>95</v>
      </c>
    </row>
    <row r="18" spans="1:2">
      <c r="A18" t="s">
        <v>139</v>
      </c>
      <c r="B18" t="s">
        <v>92</v>
      </c>
    </row>
    <row r="19" spans="1:2">
      <c r="A19" t="s">
        <v>141</v>
      </c>
      <c r="B19" t="s">
        <v>40</v>
      </c>
    </row>
    <row r="20" spans="1:2">
      <c r="A20" t="s">
        <v>134</v>
      </c>
      <c r="B20" t="s">
        <v>25</v>
      </c>
    </row>
    <row r="21" spans="1:2">
      <c r="A21" t="s">
        <v>135</v>
      </c>
      <c r="B21" t="s">
        <v>89</v>
      </c>
    </row>
    <row r="22" spans="1:2">
      <c r="A22" t="s">
        <v>150</v>
      </c>
      <c r="B22" t="s">
        <v>108</v>
      </c>
    </row>
    <row r="23" spans="1:2">
      <c r="A23" t="s">
        <v>154</v>
      </c>
      <c r="B23" t="s">
        <v>69</v>
      </c>
    </row>
    <row r="24" spans="1:2">
      <c r="A24" t="s">
        <v>138</v>
      </c>
      <c r="B24" t="s">
        <v>94</v>
      </c>
    </row>
    <row r="25" spans="1:2">
      <c r="A25" t="s">
        <v>138</v>
      </c>
      <c r="B25" t="s">
        <v>91</v>
      </c>
    </row>
    <row r="26" spans="1:2">
      <c r="A26" t="s">
        <v>138</v>
      </c>
      <c r="B26" t="s">
        <v>96</v>
      </c>
    </row>
    <row r="27" spans="1:2">
      <c r="A27" t="s">
        <v>145</v>
      </c>
      <c r="B27" t="s">
        <v>102</v>
      </c>
    </row>
    <row r="28" spans="1:2">
      <c r="A28" t="s">
        <v>147</v>
      </c>
      <c r="B28" t="s">
        <v>52</v>
      </c>
    </row>
    <row r="29" spans="1:2">
      <c r="A29" t="s">
        <v>147</v>
      </c>
      <c r="B29" t="s">
        <v>53</v>
      </c>
    </row>
    <row r="30" spans="1:2">
      <c r="A30" t="s">
        <v>147</v>
      </c>
      <c r="B30" t="s">
        <v>54</v>
      </c>
    </row>
    <row r="31" spans="1:2">
      <c r="A31" t="s">
        <v>147</v>
      </c>
      <c r="B31" t="s">
        <v>55</v>
      </c>
    </row>
    <row r="32" spans="1:2">
      <c r="A32" t="s">
        <v>148</v>
      </c>
      <c r="B32" t="s">
        <v>104</v>
      </c>
    </row>
    <row r="33" spans="1:2">
      <c r="A33" t="s">
        <v>148</v>
      </c>
      <c r="B33" t="s">
        <v>105</v>
      </c>
    </row>
    <row r="34" spans="1:2">
      <c r="A34" t="s">
        <v>157</v>
      </c>
      <c r="B34" t="s">
        <v>101</v>
      </c>
    </row>
    <row r="35" spans="1:2">
      <c r="A35" t="s">
        <v>130</v>
      </c>
      <c r="B35" t="s">
        <v>80</v>
      </c>
    </row>
    <row r="36" spans="1:2">
      <c r="A36" t="s">
        <v>130</v>
      </c>
      <c r="B36" t="s">
        <v>7</v>
      </c>
    </row>
    <row r="37" spans="1:2">
      <c r="A37" t="s">
        <v>130</v>
      </c>
      <c r="B37" t="s">
        <v>9</v>
      </c>
    </row>
    <row r="38" spans="1:2">
      <c r="A38" t="s">
        <v>130</v>
      </c>
      <c r="B38" t="s">
        <v>11</v>
      </c>
    </row>
    <row r="39" spans="1:2">
      <c r="A39" t="s">
        <v>130</v>
      </c>
      <c r="B39" t="s">
        <v>13</v>
      </c>
    </row>
    <row r="40" spans="1:2">
      <c r="A40" t="s">
        <v>142</v>
      </c>
      <c r="B40" t="s">
        <v>98</v>
      </c>
    </row>
    <row r="41" spans="1:2">
      <c r="A41" t="s">
        <v>151</v>
      </c>
      <c r="B41" t="s">
        <v>109</v>
      </c>
    </row>
    <row r="42" spans="1:2">
      <c r="A42" t="s">
        <v>151</v>
      </c>
      <c r="B42" t="s">
        <v>110</v>
      </c>
    </row>
    <row r="43" spans="1:2">
      <c r="A43" t="s">
        <v>151</v>
      </c>
      <c r="B43" t="s">
        <v>111</v>
      </c>
    </row>
    <row r="44" spans="1:2">
      <c r="A44" t="s">
        <v>153</v>
      </c>
      <c r="B44" t="s">
        <v>113</v>
      </c>
    </row>
    <row r="45" spans="1:2">
      <c r="A45" t="s">
        <v>153</v>
      </c>
      <c r="B45" t="s">
        <v>114</v>
      </c>
    </row>
    <row r="46" spans="1:2">
      <c r="A46" t="s">
        <v>137</v>
      </c>
      <c r="B46" t="s">
        <v>90</v>
      </c>
    </row>
    <row r="47" spans="1:2">
      <c r="A47" t="s">
        <v>152</v>
      </c>
      <c r="B47" t="s">
        <v>112</v>
      </c>
    </row>
    <row r="48" spans="1:2">
      <c r="A48" t="s">
        <v>155</v>
      </c>
      <c r="B48" t="s">
        <v>116</v>
      </c>
    </row>
    <row r="49" spans="1:2">
      <c r="A49" t="s">
        <v>155</v>
      </c>
      <c r="B49" t="s">
        <v>115</v>
      </c>
    </row>
    <row r="50" spans="1:2">
      <c r="A50" t="s">
        <v>143</v>
      </c>
      <c r="B50" t="s">
        <v>99</v>
      </c>
    </row>
    <row r="51" spans="1:2">
      <c r="A51" t="s">
        <v>156</v>
      </c>
      <c r="B51" t="s">
        <v>117</v>
      </c>
    </row>
    <row r="52" spans="1:2">
      <c r="A52" t="s">
        <v>156</v>
      </c>
      <c r="B52" t="s">
        <v>118</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eht8"/>
  <dimension ref="A3:L64"/>
  <sheetViews>
    <sheetView topLeftCell="A33" workbookViewId="0">
      <selection activeCell="J39" sqref="J39"/>
    </sheetView>
  </sheetViews>
  <sheetFormatPr defaultRowHeight="14.5"/>
  <cols>
    <col min="1" max="1" width="33.81640625" bestFit="1" customWidth="1"/>
    <col min="2" max="2" width="12.54296875" bestFit="1" customWidth="1"/>
    <col min="3" max="3" width="4.81640625" customWidth="1"/>
    <col min="4" max="4" width="4.1796875" customWidth="1"/>
    <col min="5" max="5" width="5.81640625" customWidth="1"/>
    <col min="6" max="6" width="8.81640625" customWidth="1"/>
    <col min="7" max="8" width="12.81640625" bestFit="1" customWidth="1"/>
    <col min="9" max="9" width="19.81640625" customWidth="1"/>
    <col min="10" max="10" width="11.54296875" customWidth="1"/>
    <col min="11" max="11" width="24.1796875" customWidth="1"/>
  </cols>
  <sheetData>
    <row r="3" spans="1:7">
      <c r="A3" s="84" t="s">
        <v>177</v>
      </c>
      <c r="B3" s="84" t="s">
        <v>176</v>
      </c>
    </row>
    <row r="4" spans="1:7">
      <c r="A4" s="84" t="s">
        <v>174</v>
      </c>
      <c r="B4" t="s">
        <v>165</v>
      </c>
      <c r="C4" t="s">
        <v>10</v>
      </c>
      <c r="D4" t="s">
        <v>8</v>
      </c>
      <c r="E4" t="s">
        <v>42</v>
      </c>
      <c r="F4" t="s">
        <v>6</v>
      </c>
      <c r="G4" t="s">
        <v>175</v>
      </c>
    </row>
    <row r="5" spans="1:7">
      <c r="A5" s="85" t="s">
        <v>133</v>
      </c>
      <c r="F5">
        <v>1</v>
      </c>
      <c r="G5">
        <v>1</v>
      </c>
    </row>
    <row r="6" spans="1:7">
      <c r="A6" s="85" t="s">
        <v>149</v>
      </c>
      <c r="F6">
        <v>1</v>
      </c>
      <c r="G6">
        <v>1</v>
      </c>
    </row>
    <row r="7" spans="1:7">
      <c r="A7" s="85" t="s">
        <v>140</v>
      </c>
      <c r="D7">
        <v>1</v>
      </c>
      <c r="E7">
        <v>1</v>
      </c>
      <c r="G7">
        <v>2</v>
      </c>
    </row>
    <row r="8" spans="1:7">
      <c r="A8" s="85" t="s">
        <v>144</v>
      </c>
      <c r="F8">
        <v>1</v>
      </c>
      <c r="G8">
        <v>1</v>
      </c>
    </row>
    <row r="9" spans="1:7">
      <c r="A9" s="85" t="s">
        <v>131</v>
      </c>
      <c r="F9">
        <v>1</v>
      </c>
      <c r="G9">
        <v>1</v>
      </c>
    </row>
    <row r="10" spans="1:7">
      <c r="A10" s="85" t="s">
        <v>132</v>
      </c>
      <c r="D10">
        <v>1</v>
      </c>
      <c r="F10">
        <v>4</v>
      </c>
      <c r="G10">
        <v>5</v>
      </c>
    </row>
    <row r="11" spans="1:7">
      <c r="A11" s="85" t="s">
        <v>146</v>
      </c>
      <c r="E11">
        <v>1</v>
      </c>
      <c r="G11">
        <v>1</v>
      </c>
    </row>
    <row r="12" spans="1:7">
      <c r="A12" s="85" t="s">
        <v>136</v>
      </c>
      <c r="F12">
        <v>1</v>
      </c>
      <c r="G12">
        <v>1</v>
      </c>
    </row>
    <row r="13" spans="1:7">
      <c r="A13" s="85" t="s">
        <v>139</v>
      </c>
      <c r="F13">
        <v>3</v>
      </c>
      <c r="G13">
        <v>3</v>
      </c>
    </row>
    <row r="14" spans="1:7">
      <c r="A14" s="85" t="s">
        <v>141</v>
      </c>
      <c r="F14">
        <v>1</v>
      </c>
      <c r="G14">
        <v>1</v>
      </c>
    </row>
    <row r="15" spans="1:7">
      <c r="A15" s="85" t="s">
        <v>134</v>
      </c>
      <c r="D15">
        <v>1</v>
      </c>
      <c r="G15">
        <v>1</v>
      </c>
    </row>
    <row r="16" spans="1:7">
      <c r="A16" s="85" t="s">
        <v>135</v>
      </c>
      <c r="F16">
        <v>1</v>
      </c>
      <c r="G16">
        <v>1</v>
      </c>
    </row>
    <row r="17" spans="1:7">
      <c r="A17" s="85" t="s">
        <v>150</v>
      </c>
      <c r="F17">
        <v>1</v>
      </c>
      <c r="G17">
        <v>1</v>
      </c>
    </row>
    <row r="18" spans="1:7">
      <c r="A18" s="85" t="s">
        <v>154</v>
      </c>
      <c r="F18">
        <v>1</v>
      </c>
      <c r="G18">
        <v>1</v>
      </c>
    </row>
    <row r="19" spans="1:7">
      <c r="A19" s="85" t="s">
        <v>138</v>
      </c>
      <c r="F19">
        <v>3</v>
      </c>
      <c r="G19">
        <v>3</v>
      </c>
    </row>
    <row r="20" spans="1:7">
      <c r="A20" s="85" t="s">
        <v>145</v>
      </c>
      <c r="E20">
        <v>1</v>
      </c>
      <c r="G20">
        <v>1</v>
      </c>
    </row>
    <row r="21" spans="1:7">
      <c r="A21" s="85" t="s">
        <v>147</v>
      </c>
      <c r="C21">
        <v>2</v>
      </c>
      <c r="E21">
        <v>1</v>
      </c>
      <c r="F21">
        <v>1</v>
      </c>
      <c r="G21">
        <v>4</v>
      </c>
    </row>
    <row r="22" spans="1:7">
      <c r="A22" s="85" t="s">
        <v>148</v>
      </c>
      <c r="B22">
        <v>1</v>
      </c>
      <c r="F22">
        <v>1</v>
      </c>
      <c r="G22">
        <v>2</v>
      </c>
    </row>
    <row r="23" spans="1:7">
      <c r="A23" s="85" t="s">
        <v>157</v>
      </c>
      <c r="F23">
        <v>1</v>
      </c>
      <c r="G23">
        <v>1</v>
      </c>
    </row>
    <row r="24" spans="1:7">
      <c r="A24" s="85" t="s">
        <v>130</v>
      </c>
      <c r="C24">
        <v>1</v>
      </c>
      <c r="D24">
        <v>1</v>
      </c>
      <c r="F24">
        <v>3</v>
      </c>
      <c r="G24">
        <v>5</v>
      </c>
    </row>
    <row r="25" spans="1:7">
      <c r="A25" s="85" t="s">
        <v>151</v>
      </c>
      <c r="E25">
        <v>1</v>
      </c>
      <c r="F25">
        <v>2</v>
      </c>
      <c r="G25">
        <v>3</v>
      </c>
    </row>
    <row r="26" spans="1:7">
      <c r="A26" s="85" t="s">
        <v>153</v>
      </c>
      <c r="F26">
        <v>2</v>
      </c>
      <c r="G26">
        <v>2</v>
      </c>
    </row>
    <row r="27" spans="1:7">
      <c r="A27" s="85" t="s">
        <v>137</v>
      </c>
      <c r="D27">
        <v>1</v>
      </c>
      <c r="G27">
        <v>1</v>
      </c>
    </row>
    <row r="28" spans="1:7">
      <c r="A28" s="85" t="s">
        <v>152</v>
      </c>
      <c r="D28">
        <v>1</v>
      </c>
      <c r="G28">
        <v>1</v>
      </c>
    </row>
    <row r="29" spans="1:7">
      <c r="A29" s="85" t="s">
        <v>155</v>
      </c>
      <c r="D29">
        <v>1</v>
      </c>
      <c r="F29">
        <v>1</v>
      </c>
      <c r="G29">
        <v>2</v>
      </c>
    </row>
    <row r="30" spans="1:7">
      <c r="A30" s="85" t="s">
        <v>143</v>
      </c>
      <c r="F30">
        <v>1</v>
      </c>
      <c r="G30">
        <v>1</v>
      </c>
    </row>
    <row r="31" spans="1:7">
      <c r="A31" s="85" t="s">
        <v>156</v>
      </c>
      <c r="F31">
        <v>2</v>
      </c>
      <c r="G31">
        <v>2</v>
      </c>
    </row>
    <row r="32" spans="1:7">
      <c r="A32" s="85" t="s">
        <v>175</v>
      </c>
      <c r="B32">
        <v>1</v>
      </c>
      <c r="C32">
        <v>3</v>
      </c>
      <c r="D32">
        <v>7</v>
      </c>
      <c r="E32">
        <v>5</v>
      </c>
      <c r="F32">
        <v>33</v>
      </c>
      <c r="G32">
        <v>49</v>
      </c>
    </row>
    <row r="37" spans="1:12">
      <c r="A37" s="86" t="s">
        <v>174</v>
      </c>
      <c r="B37" s="86" t="s">
        <v>165</v>
      </c>
      <c r="C37" s="86" t="s">
        <v>10</v>
      </c>
      <c r="D37" s="86" t="s">
        <v>8</v>
      </c>
      <c r="E37" s="86" t="s">
        <v>42</v>
      </c>
      <c r="F37" s="86" t="s">
        <v>6</v>
      </c>
      <c r="G37" s="87" t="s">
        <v>178</v>
      </c>
      <c r="H37" s="87" t="s">
        <v>234</v>
      </c>
      <c r="I37" s="87" t="s">
        <v>179</v>
      </c>
      <c r="J37" s="87" t="s">
        <v>235</v>
      </c>
      <c r="K37" s="87" t="s">
        <v>180</v>
      </c>
      <c r="L37" s="88" t="s">
        <v>236</v>
      </c>
    </row>
    <row r="38" spans="1:12">
      <c r="A38" s="85" t="s">
        <v>133</v>
      </c>
      <c r="F38">
        <v>1</v>
      </c>
      <c r="G38">
        <f>SUM(B38:F38)</f>
        <v>1</v>
      </c>
      <c r="H38">
        <f>Tabel6[[#This Row],[Hea]]</f>
        <v>0</v>
      </c>
      <c r="I38">
        <f>Tabel6[[#This Row],[Väga hea]]</f>
        <v>1</v>
      </c>
      <c r="J38">
        <f>F38+B38</f>
        <v>1</v>
      </c>
      <c r="K38">
        <f>IF(J38=G38,1,0)</f>
        <v>1</v>
      </c>
      <c r="L38">
        <f>Tabel6[[#This Row],[Kokku]]-Tabel6[[#This Row],[Väga hea]]-Tabel6[[#This Row],[Hea]]-Tabel6[[#This Row],[ Väga hea,]]</f>
        <v>0</v>
      </c>
    </row>
    <row r="39" spans="1:12">
      <c r="A39" s="85" t="s">
        <v>149</v>
      </c>
      <c r="F39">
        <v>1</v>
      </c>
      <c r="G39">
        <f t="shared" ref="G39:G64" si="0">SUM(B39:F39)</f>
        <v>1</v>
      </c>
      <c r="H39">
        <f>Tabel6[[#This Row],[Hea]]</f>
        <v>0</v>
      </c>
      <c r="I39">
        <f>Tabel6[[#This Row],[Väga hea]]</f>
        <v>1</v>
      </c>
      <c r="J39">
        <f t="shared" ref="J39:J64" si="1">F39+B39</f>
        <v>1</v>
      </c>
      <c r="K39">
        <f t="shared" ref="K39:K64" si="2">IF(J39=G39,1,0)</f>
        <v>1</v>
      </c>
      <c r="L39">
        <f>Tabel6[[#This Row],[Kokku]]-Tabel6[[#This Row],[Väga hea]]-Tabel6[[#This Row],[Hea]]-Tabel6[[#This Row],[ Väga hea,]]</f>
        <v>0</v>
      </c>
    </row>
    <row r="40" spans="1:12">
      <c r="A40" s="85" t="s">
        <v>140</v>
      </c>
      <c r="D40">
        <v>1</v>
      </c>
      <c r="E40">
        <v>1</v>
      </c>
      <c r="G40">
        <f t="shared" si="0"/>
        <v>2</v>
      </c>
      <c r="H40">
        <f>Tabel6[[#This Row],[Hea]]</f>
        <v>1</v>
      </c>
      <c r="I40">
        <f>Tabel6[[#This Row],[Väga hea]]</f>
        <v>0</v>
      </c>
      <c r="J40">
        <f t="shared" si="1"/>
        <v>0</v>
      </c>
      <c r="K40">
        <f t="shared" si="2"/>
        <v>0</v>
      </c>
      <c r="L40">
        <f>Tabel6[[#This Row],[Kokku]]-Tabel6[[#This Row],[Väga hea]]-Tabel6[[#This Row],[Hea]]-Tabel6[[#This Row],[ Väga hea,]]</f>
        <v>1</v>
      </c>
    </row>
    <row r="41" spans="1:12">
      <c r="A41" s="85" t="s">
        <v>144</v>
      </c>
      <c r="F41">
        <v>1</v>
      </c>
      <c r="G41">
        <f t="shared" si="0"/>
        <v>1</v>
      </c>
      <c r="H41">
        <f>Tabel6[[#This Row],[Hea]]</f>
        <v>0</v>
      </c>
      <c r="I41">
        <f>Tabel6[[#This Row],[Väga hea]]</f>
        <v>1</v>
      </c>
      <c r="J41">
        <f t="shared" si="1"/>
        <v>1</v>
      </c>
      <c r="K41">
        <f t="shared" si="2"/>
        <v>1</v>
      </c>
      <c r="L41">
        <f>Tabel6[[#This Row],[Kokku]]-Tabel6[[#This Row],[Väga hea]]-Tabel6[[#This Row],[Hea]]-Tabel6[[#This Row],[ Väga hea,]]</f>
        <v>0</v>
      </c>
    </row>
    <row r="42" spans="1:12">
      <c r="A42" s="85" t="s">
        <v>131</v>
      </c>
      <c r="F42">
        <v>1</v>
      </c>
      <c r="G42">
        <f t="shared" si="0"/>
        <v>1</v>
      </c>
      <c r="H42">
        <f>Tabel6[[#This Row],[Hea]]</f>
        <v>0</v>
      </c>
      <c r="I42">
        <f>Tabel6[[#This Row],[Väga hea]]</f>
        <v>1</v>
      </c>
      <c r="J42">
        <f t="shared" si="1"/>
        <v>1</v>
      </c>
      <c r="K42">
        <f t="shared" si="2"/>
        <v>1</v>
      </c>
      <c r="L42">
        <f>Tabel6[[#This Row],[Kokku]]-Tabel6[[#This Row],[Väga hea]]-Tabel6[[#This Row],[Hea]]-Tabel6[[#This Row],[ Väga hea,]]</f>
        <v>0</v>
      </c>
    </row>
    <row r="43" spans="1:12">
      <c r="A43" s="85" t="s">
        <v>132</v>
      </c>
      <c r="D43">
        <v>1</v>
      </c>
      <c r="F43">
        <v>4</v>
      </c>
      <c r="G43">
        <f t="shared" si="0"/>
        <v>5</v>
      </c>
      <c r="H43">
        <f>Tabel6[[#This Row],[Hea]]</f>
        <v>1</v>
      </c>
      <c r="I43">
        <f>Tabel6[[#This Row],[Väga hea]]</f>
        <v>4</v>
      </c>
      <c r="J43">
        <f t="shared" si="1"/>
        <v>4</v>
      </c>
      <c r="K43">
        <f t="shared" si="2"/>
        <v>0</v>
      </c>
      <c r="L43">
        <f>Tabel6[[#This Row],[Kokku]]-Tabel6[[#This Row],[Väga hea]]-Tabel6[[#This Row],[Hea]]-Tabel6[[#This Row],[ Väga hea,]]</f>
        <v>0</v>
      </c>
    </row>
    <row r="44" spans="1:12">
      <c r="A44" s="85" t="s">
        <v>146</v>
      </c>
      <c r="E44">
        <v>1</v>
      </c>
      <c r="G44">
        <f t="shared" si="0"/>
        <v>1</v>
      </c>
      <c r="H44">
        <f>Tabel6[[#This Row],[Hea]]</f>
        <v>0</v>
      </c>
      <c r="I44">
        <f>Tabel6[[#This Row],[Väga hea]]</f>
        <v>0</v>
      </c>
      <c r="J44">
        <f t="shared" si="1"/>
        <v>0</v>
      </c>
      <c r="K44">
        <f t="shared" si="2"/>
        <v>0</v>
      </c>
      <c r="L44">
        <f>Tabel6[[#This Row],[Kokku]]-Tabel6[[#This Row],[Väga hea]]-Tabel6[[#This Row],[Hea]]-Tabel6[[#This Row],[ Väga hea,]]</f>
        <v>1</v>
      </c>
    </row>
    <row r="45" spans="1:12">
      <c r="A45" s="85" t="s">
        <v>136</v>
      </c>
      <c r="F45">
        <v>1</v>
      </c>
      <c r="G45">
        <f t="shared" si="0"/>
        <v>1</v>
      </c>
      <c r="H45">
        <f>Tabel6[[#This Row],[Hea]]</f>
        <v>0</v>
      </c>
      <c r="I45">
        <f>Tabel6[[#This Row],[Väga hea]]</f>
        <v>1</v>
      </c>
      <c r="J45">
        <f t="shared" si="1"/>
        <v>1</v>
      </c>
      <c r="K45">
        <f t="shared" si="2"/>
        <v>1</v>
      </c>
      <c r="L45">
        <f>Tabel6[[#This Row],[Kokku]]-Tabel6[[#This Row],[Väga hea]]-Tabel6[[#This Row],[Hea]]-Tabel6[[#This Row],[ Väga hea,]]</f>
        <v>0</v>
      </c>
    </row>
    <row r="46" spans="1:12">
      <c r="A46" s="85" t="s">
        <v>139</v>
      </c>
      <c r="F46">
        <v>3</v>
      </c>
      <c r="G46">
        <f t="shared" si="0"/>
        <v>3</v>
      </c>
      <c r="H46">
        <f>Tabel6[[#This Row],[Hea]]</f>
        <v>0</v>
      </c>
      <c r="I46">
        <f>Tabel6[[#This Row],[Väga hea]]</f>
        <v>3</v>
      </c>
      <c r="J46">
        <f t="shared" si="1"/>
        <v>3</v>
      </c>
      <c r="K46">
        <f t="shared" si="2"/>
        <v>1</v>
      </c>
      <c r="L46">
        <f>Tabel6[[#This Row],[Kokku]]-Tabel6[[#This Row],[Väga hea]]-Tabel6[[#This Row],[Hea]]-Tabel6[[#This Row],[ Väga hea,]]</f>
        <v>0</v>
      </c>
    </row>
    <row r="47" spans="1:12">
      <c r="A47" s="85" t="s">
        <v>141</v>
      </c>
      <c r="F47">
        <v>1</v>
      </c>
      <c r="G47">
        <f t="shared" si="0"/>
        <v>1</v>
      </c>
      <c r="H47">
        <f>Tabel6[[#This Row],[Hea]]</f>
        <v>0</v>
      </c>
      <c r="I47">
        <f>Tabel6[[#This Row],[Väga hea]]</f>
        <v>1</v>
      </c>
      <c r="J47">
        <f t="shared" si="1"/>
        <v>1</v>
      </c>
      <c r="K47">
        <f t="shared" si="2"/>
        <v>1</v>
      </c>
      <c r="L47">
        <f>Tabel6[[#This Row],[Kokku]]-Tabel6[[#This Row],[Väga hea]]-Tabel6[[#This Row],[Hea]]-Tabel6[[#This Row],[ Väga hea,]]</f>
        <v>0</v>
      </c>
    </row>
    <row r="48" spans="1:12">
      <c r="A48" s="85" t="s">
        <v>134</v>
      </c>
      <c r="D48">
        <v>1</v>
      </c>
      <c r="G48">
        <f t="shared" si="0"/>
        <v>1</v>
      </c>
      <c r="H48">
        <f>Tabel6[[#This Row],[Hea]]</f>
        <v>1</v>
      </c>
      <c r="I48">
        <f>Tabel6[[#This Row],[Väga hea]]</f>
        <v>0</v>
      </c>
      <c r="J48">
        <f t="shared" si="1"/>
        <v>0</v>
      </c>
      <c r="K48">
        <f t="shared" si="2"/>
        <v>0</v>
      </c>
      <c r="L48">
        <f>Tabel6[[#This Row],[Kokku]]-Tabel6[[#This Row],[Väga hea]]-Tabel6[[#This Row],[Hea]]-Tabel6[[#This Row],[ Väga hea,]]</f>
        <v>0</v>
      </c>
    </row>
    <row r="49" spans="1:12">
      <c r="A49" s="85" t="s">
        <v>135</v>
      </c>
      <c r="F49">
        <v>1</v>
      </c>
      <c r="G49">
        <f t="shared" si="0"/>
        <v>1</v>
      </c>
      <c r="H49">
        <f>Tabel6[[#This Row],[Hea]]</f>
        <v>0</v>
      </c>
      <c r="I49">
        <f>Tabel6[[#This Row],[Väga hea]]</f>
        <v>1</v>
      </c>
      <c r="J49">
        <f t="shared" si="1"/>
        <v>1</v>
      </c>
      <c r="K49">
        <f t="shared" si="2"/>
        <v>1</v>
      </c>
      <c r="L49">
        <f>Tabel6[[#This Row],[Kokku]]-Tabel6[[#This Row],[Väga hea]]-Tabel6[[#This Row],[Hea]]-Tabel6[[#This Row],[ Väga hea,]]</f>
        <v>0</v>
      </c>
    </row>
    <row r="50" spans="1:12">
      <c r="A50" s="85" t="s">
        <v>150</v>
      </c>
      <c r="F50">
        <v>1</v>
      </c>
      <c r="G50">
        <f t="shared" si="0"/>
        <v>1</v>
      </c>
      <c r="H50">
        <f>Tabel6[[#This Row],[Hea]]</f>
        <v>0</v>
      </c>
      <c r="I50">
        <f>Tabel6[[#This Row],[Väga hea]]</f>
        <v>1</v>
      </c>
      <c r="J50">
        <f t="shared" si="1"/>
        <v>1</v>
      </c>
      <c r="K50">
        <f t="shared" si="2"/>
        <v>1</v>
      </c>
      <c r="L50">
        <f>Tabel6[[#This Row],[Kokku]]-Tabel6[[#This Row],[Väga hea]]-Tabel6[[#This Row],[Hea]]-Tabel6[[#This Row],[ Väga hea,]]</f>
        <v>0</v>
      </c>
    </row>
    <row r="51" spans="1:12">
      <c r="A51" s="85" t="s">
        <v>154</v>
      </c>
      <c r="F51">
        <v>1</v>
      </c>
      <c r="G51">
        <f t="shared" si="0"/>
        <v>1</v>
      </c>
      <c r="H51">
        <f>Tabel6[[#This Row],[Hea]]</f>
        <v>0</v>
      </c>
      <c r="I51">
        <f>Tabel6[[#This Row],[Väga hea]]</f>
        <v>1</v>
      </c>
      <c r="J51">
        <f t="shared" si="1"/>
        <v>1</v>
      </c>
      <c r="K51">
        <f t="shared" si="2"/>
        <v>1</v>
      </c>
      <c r="L51">
        <f>Tabel6[[#This Row],[Kokku]]-Tabel6[[#This Row],[Väga hea]]-Tabel6[[#This Row],[Hea]]-Tabel6[[#This Row],[ Väga hea,]]</f>
        <v>0</v>
      </c>
    </row>
    <row r="52" spans="1:12">
      <c r="A52" s="85" t="s">
        <v>138</v>
      </c>
      <c r="F52">
        <v>3</v>
      </c>
      <c r="G52">
        <f t="shared" si="0"/>
        <v>3</v>
      </c>
      <c r="H52">
        <f>Tabel6[[#This Row],[Hea]]</f>
        <v>0</v>
      </c>
      <c r="I52">
        <f>Tabel6[[#This Row],[Väga hea]]</f>
        <v>3</v>
      </c>
      <c r="J52">
        <f t="shared" si="1"/>
        <v>3</v>
      </c>
      <c r="K52">
        <f t="shared" si="2"/>
        <v>1</v>
      </c>
      <c r="L52">
        <f>Tabel6[[#This Row],[Kokku]]-Tabel6[[#This Row],[Väga hea]]-Tabel6[[#This Row],[Hea]]-Tabel6[[#This Row],[ Väga hea,]]</f>
        <v>0</v>
      </c>
    </row>
    <row r="53" spans="1:12">
      <c r="A53" s="85" t="s">
        <v>145</v>
      </c>
      <c r="E53">
        <v>1</v>
      </c>
      <c r="G53">
        <f t="shared" si="0"/>
        <v>1</v>
      </c>
      <c r="H53">
        <f>Tabel6[[#This Row],[Hea]]</f>
        <v>0</v>
      </c>
      <c r="I53">
        <f>Tabel6[[#This Row],[Väga hea]]</f>
        <v>0</v>
      </c>
      <c r="J53">
        <f t="shared" si="1"/>
        <v>0</v>
      </c>
      <c r="K53">
        <f t="shared" si="2"/>
        <v>0</v>
      </c>
      <c r="L53">
        <f>Tabel6[[#This Row],[Kokku]]-Tabel6[[#This Row],[Väga hea]]-Tabel6[[#This Row],[Hea]]-Tabel6[[#This Row],[ Väga hea,]]</f>
        <v>1</v>
      </c>
    </row>
    <row r="54" spans="1:12">
      <c r="A54" s="85" t="s">
        <v>147</v>
      </c>
      <c r="C54">
        <v>2</v>
      </c>
      <c r="E54">
        <v>1</v>
      </c>
      <c r="F54">
        <v>1</v>
      </c>
      <c r="G54">
        <f t="shared" si="0"/>
        <v>4</v>
      </c>
      <c r="H54">
        <f>Tabel6[[#This Row],[Hea]]</f>
        <v>0</v>
      </c>
      <c r="I54">
        <f>Tabel6[[#This Row],[Väga hea]]</f>
        <v>1</v>
      </c>
      <c r="J54">
        <f t="shared" si="1"/>
        <v>1</v>
      </c>
      <c r="K54">
        <f t="shared" si="2"/>
        <v>0</v>
      </c>
      <c r="L54">
        <f>Tabel6[[#This Row],[Kokku]]-Tabel6[[#This Row],[Väga hea]]-Tabel6[[#This Row],[Hea]]-Tabel6[[#This Row],[ Väga hea,]]</f>
        <v>3</v>
      </c>
    </row>
    <row r="55" spans="1:12">
      <c r="A55" s="85" t="s">
        <v>148</v>
      </c>
      <c r="F55">
        <v>2</v>
      </c>
      <c r="G55">
        <f t="shared" si="0"/>
        <v>2</v>
      </c>
      <c r="H55">
        <f>Tabel6[[#This Row],[Hea]]</f>
        <v>0</v>
      </c>
      <c r="I55">
        <f>Tabel6[[#This Row],[Väga hea]]</f>
        <v>2</v>
      </c>
      <c r="J55">
        <f t="shared" si="1"/>
        <v>2</v>
      </c>
      <c r="K55">
        <f t="shared" si="2"/>
        <v>1</v>
      </c>
      <c r="L55">
        <f>Tabel6[[#This Row],[Kokku]]-Tabel6[[#This Row],[Väga hea]]-Tabel6[[#This Row],[Hea]]-Tabel6[[#This Row],[ Väga hea,]]</f>
        <v>0</v>
      </c>
    </row>
    <row r="56" spans="1:12">
      <c r="A56" s="85" t="s">
        <v>157</v>
      </c>
      <c r="F56">
        <v>1</v>
      </c>
      <c r="G56">
        <f t="shared" si="0"/>
        <v>1</v>
      </c>
      <c r="H56">
        <f>Tabel6[[#This Row],[Hea]]</f>
        <v>0</v>
      </c>
      <c r="I56">
        <f>Tabel6[[#This Row],[Väga hea]]</f>
        <v>1</v>
      </c>
      <c r="J56">
        <f t="shared" si="1"/>
        <v>1</v>
      </c>
      <c r="K56">
        <f t="shared" si="2"/>
        <v>1</v>
      </c>
      <c r="L56">
        <f>Tabel6[[#This Row],[Kokku]]-Tabel6[[#This Row],[Väga hea]]-Tabel6[[#This Row],[Hea]]-Tabel6[[#This Row],[ Väga hea,]]</f>
        <v>0</v>
      </c>
    </row>
    <row r="57" spans="1:12">
      <c r="A57" s="85" t="s">
        <v>130</v>
      </c>
      <c r="C57">
        <v>1</v>
      </c>
      <c r="D57">
        <v>1</v>
      </c>
      <c r="F57">
        <v>3</v>
      </c>
      <c r="G57">
        <f t="shared" si="0"/>
        <v>5</v>
      </c>
      <c r="H57">
        <f>Tabel6[[#This Row],[Hea]]</f>
        <v>1</v>
      </c>
      <c r="I57">
        <f>Tabel6[[#This Row],[Väga hea]]</f>
        <v>3</v>
      </c>
      <c r="J57">
        <f t="shared" si="1"/>
        <v>3</v>
      </c>
      <c r="K57">
        <f t="shared" si="2"/>
        <v>0</v>
      </c>
      <c r="L57">
        <f>Tabel6[[#This Row],[Kokku]]-Tabel6[[#This Row],[Väga hea]]-Tabel6[[#This Row],[Hea]]-Tabel6[[#This Row],[ Väga hea,]]</f>
        <v>1</v>
      </c>
    </row>
    <row r="58" spans="1:12">
      <c r="A58" s="85" t="s">
        <v>151</v>
      </c>
      <c r="E58">
        <v>1</v>
      </c>
      <c r="F58">
        <v>2</v>
      </c>
      <c r="G58">
        <f t="shared" si="0"/>
        <v>3</v>
      </c>
      <c r="H58">
        <f>Tabel6[[#This Row],[Hea]]</f>
        <v>0</v>
      </c>
      <c r="I58">
        <f>Tabel6[[#This Row],[Väga hea]]</f>
        <v>2</v>
      </c>
      <c r="J58">
        <f t="shared" si="1"/>
        <v>2</v>
      </c>
      <c r="K58">
        <f t="shared" si="2"/>
        <v>0</v>
      </c>
      <c r="L58">
        <f>Tabel6[[#This Row],[Kokku]]-Tabel6[[#This Row],[Väga hea]]-Tabel6[[#This Row],[Hea]]-Tabel6[[#This Row],[ Väga hea,]]</f>
        <v>1</v>
      </c>
    </row>
    <row r="59" spans="1:12">
      <c r="A59" s="85" t="s">
        <v>153</v>
      </c>
      <c r="F59">
        <v>2</v>
      </c>
      <c r="G59">
        <f t="shared" si="0"/>
        <v>2</v>
      </c>
      <c r="H59">
        <f>Tabel6[[#This Row],[Hea]]</f>
        <v>0</v>
      </c>
      <c r="I59">
        <f>Tabel6[[#This Row],[Väga hea]]</f>
        <v>2</v>
      </c>
      <c r="J59">
        <f t="shared" si="1"/>
        <v>2</v>
      </c>
      <c r="K59">
        <f t="shared" si="2"/>
        <v>1</v>
      </c>
      <c r="L59">
        <f>Tabel6[[#This Row],[Kokku]]-Tabel6[[#This Row],[Väga hea]]-Tabel6[[#This Row],[Hea]]-Tabel6[[#This Row],[ Väga hea,]]</f>
        <v>0</v>
      </c>
    </row>
    <row r="60" spans="1:12">
      <c r="A60" s="85" t="s">
        <v>137</v>
      </c>
      <c r="D60">
        <v>1</v>
      </c>
      <c r="G60">
        <f t="shared" si="0"/>
        <v>1</v>
      </c>
      <c r="H60">
        <f>Tabel6[[#This Row],[Hea]]</f>
        <v>1</v>
      </c>
      <c r="I60">
        <f>Tabel6[[#This Row],[Väga hea]]</f>
        <v>0</v>
      </c>
      <c r="J60">
        <f t="shared" si="1"/>
        <v>0</v>
      </c>
      <c r="K60">
        <f t="shared" si="2"/>
        <v>0</v>
      </c>
      <c r="L60">
        <f>Tabel6[[#This Row],[Kokku]]-Tabel6[[#This Row],[Väga hea]]-Tabel6[[#This Row],[Hea]]-Tabel6[[#This Row],[ Väga hea,]]</f>
        <v>0</v>
      </c>
    </row>
    <row r="61" spans="1:12">
      <c r="A61" s="85" t="s">
        <v>152</v>
      </c>
      <c r="D61">
        <v>1</v>
      </c>
      <c r="G61">
        <f t="shared" si="0"/>
        <v>1</v>
      </c>
      <c r="H61">
        <f>Tabel6[[#This Row],[Hea]]</f>
        <v>1</v>
      </c>
      <c r="I61">
        <f>Tabel6[[#This Row],[Väga hea]]</f>
        <v>0</v>
      </c>
      <c r="J61">
        <f t="shared" si="1"/>
        <v>0</v>
      </c>
      <c r="K61">
        <f t="shared" si="2"/>
        <v>0</v>
      </c>
      <c r="L61">
        <f>Tabel6[[#This Row],[Kokku]]-Tabel6[[#This Row],[Väga hea]]-Tabel6[[#This Row],[Hea]]-Tabel6[[#This Row],[ Väga hea,]]</f>
        <v>0</v>
      </c>
    </row>
    <row r="62" spans="1:12">
      <c r="A62" s="85" t="s">
        <v>155</v>
      </c>
      <c r="D62">
        <v>1</v>
      </c>
      <c r="F62">
        <v>1</v>
      </c>
      <c r="G62">
        <f t="shared" si="0"/>
        <v>2</v>
      </c>
      <c r="H62">
        <f>Tabel6[[#This Row],[Hea]]</f>
        <v>1</v>
      </c>
      <c r="I62">
        <f>Tabel6[[#This Row],[Väga hea]]</f>
        <v>1</v>
      </c>
      <c r="J62">
        <f t="shared" si="1"/>
        <v>1</v>
      </c>
      <c r="K62">
        <f t="shared" si="2"/>
        <v>0</v>
      </c>
      <c r="L62">
        <f>Tabel6[[#This Row],[Kokku]]-Tabel6[[#This Row],[Väga hea]]-Tabel6[[#This Row],[Hea]]-Tabel6[[#This Row],[ Väga hea,]]</f>
        <v>0</v>
      </c>
    </row>
    <row r="63" spans="1:12">
      <c r="A63" s="85" t="s">
        <v>143</v>
      </c>
      <c r="F63">
        <v>1</v>
      </c>
      <c r="G63">
        <f t="shared" si="0"/>
        <v>1</v>
      </c>
      <c r="H63">
        <f>Tabel6[[#This Row],[Hea]]</f>
        <v>0</v>
      </c>
      <c r="I63">
        <f>Tabel6[[#This Row],[Väga hea]]</f>
        <v>1</v>
      </c>
      <c r="J63">
        <f t="shared" si="1"/>
        <v>1</v>
      </c>
      <c r="K63">
        <f t="shared" si="2"/>
        <v>1</v>
      </c>
      <c r="L63">
        <f>Tabel6[[#This Row],[Kokku]]-Tabel6[[#This Row],[Väga hea]]-Tabel6[[#This Row],[Hea]]-Tabel6[[#This Row],[ Väga hea,]]</f>
        <v>0</v>
      </c>
    </row>
    <row r="64" spans="1:12">
      <c r="A64" s="85" t="s">
        <v>156</v>
      </c>
      <c r="F64">
        <v>2</v>
      </c>
      <c r="G64">
        <f t="shared" si="0"/>
        <v>2</v>
      </c>
      <c r="H64">
        <f>Tabel6[[#This Row],[Hea]]</f>
        <v>0</v>
      </c>
      <c r="I64">
        <f>Tabel6[[#This Row],[Väga hea]]</f>
        <v>2</v>
      </c>
      <c r="J64">
        <f t="shared" si="1"/>
        <v>2</v>
      </c>
      <c r="K64">
        <f t="shared" si="2"/>
        <v>1</v>
      </c>
      <c r="L64">
        <f>Tabel6[[#This Row],[Kokku]]-Tabel6[[#This Row],[Väga hea]]-Tabel6[[#This Row],[Hea]]-Tabel6[[#This Row],[ Väga hea,]]</f>
        <v>0</v>
      </c>
    </row>
  </sheetData>
  <pageMargins left="0.7" right="0.7" top="0.75" bottom="0.75" header="0.3" footer="0.3"/>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eht9"/>
  <dimension ref="A1:I51"/>
  <sheetViews>
    <sheetView topLeftCell="A8" workbookViewId="0">
      <selection sqref="A1:I51"/>
    </sheetView>
  </sheetViews>
  <sheetFormatPr defaultRowHeight="14.5"/>
  <cols>
    <col min="1" max="1" width="5.54296875" bestFit="1" customWidth="1"/>
    <col min="2" max="2" width="13.453125" bestFit="1" customWidth="1"/>
    <col min="3" max="3" width="22.81640625" bestFit="1" customWidth="1"/>
    <col min="4" max="4" width="61.81640625" bestFit="1" customWidth="1"/>
    <col min="5" max="5" width="21.81640625" bestFit="1" customWidth="1"/>
    <col min="6" max="6" width="30.453125" bestFit="1" customWidth="1"/>
    <col min="7" max="7" width="21.81640625" bestFit="1" customWidth="1"/>
    <col min="8" max="8" width="30.453125" bestFit="1" customWidth="1"/>
    <col min="9" max="9" width="24.453125" bestFit="1" customWidth="1"/>
  </cols>
  <sheetData>
    <row r="1" spans="1:9">
      <c r="A1" t="s">
        <v>78</v>
      </c>
      <c r="B1" t="s">
        <v>1</v>
      </c>
      <c r="C1" t="s">
        <v>2</v>
      </c>
      <c r="D1" t="s">
        <v>3</v>
      </c>
      <c r="E1" t="s">
        <v>158</v>
      </c>
      <c r="F1" t="s">
        <v>159</v>
      </c>
      <c r="G1" t="s">
        <v>160</v>
      </c>
      <c r="H1" t="s">
        <v>161</v>
      </c>
      <c r="I1" t="s">
        <v>173</v>
      </c>
    </row>
    <row r="2" spans="1:9">
      <c r="A2">
        <v>1</v>
      </c>
      <c r="B2" t="s">
        <v>4</v>
      </c>
      <c r="C2" t="s">
        <v>12</v>
      </c>
      <c r="D2" t="s">
        <v>6</v>
      </c>
      <c r="E2">
        <v>56.32</v>
      </c>
      <c r="F2">
        <v>10.85</v>
      </c>
      <c r="G2">
        <v>90.45</v>
      </c>
      <c r="H2">
        <v>16.309999999999999</v>
      </c>
      <c r="I2" t="s">
        <v>131</v>
      </c>
    </row>
    <row r="3" spans="1:9">
      <c r="A3">
        <v>12</v>
      </c>
      <c r="B3" t="s">
        <v>21</v>
      </c>
      <c r="C3" t="s">
        <v>24</v>
      </c>
      <c r="D3" t="s">
        <v>6</v>
      </c>
      <c r="E3">
        <v>88.66</v>
      </c>
      <c r="F3">
        <v>39.68</v>
      </c>
      <c r="G3">
        <v>117.71</v>
      </c>
      <c r="H3">
        <v>65.27</v>
      </c>
      <c r="I3" t="s">
        <v>133</v>
      </c>
    </row>
    <row r="4" spans="1:9">
      <c r="A4">
        <v>2</v>
      </c>
      <c r="B4" t="s">
        <v>4</v>
      </c>
      <c r="C4" t="s">
        <v>80</v>
      </c>
      <c r="D4" t="s">
        <v>6</v>
      </c>
      <c r="E4">
        <v>89.34</v>
      </c>
      <c r="F4">
        <v>33.86</v>
      </c>
      <c r="G4">
        <v>143.85</v>
      </c>
      <c r="H4">
        <v>51.78</v>
      </c>
      <c r="I4" t="s">
        <v>130</v>
      </c>
    </row>
    <row r="5" spans="1:9">
      <c r="A5">
        <v>37</v>
      </c>
      <c r="B5" t="s">
        <v>61</v>
      </c>
      <c r="C5" t="s">
        <v>107</v>
      </c>
      <c r="D5" t="s">
        <v>6</v>
      </c>
      <c r="E5">
        <v>87.99</v>
      </c>
      <c r="F5">
        <v>14.1</v>
      </c>
      <c r="G5">
        <v>134.19999999999999</v>
      </c>
      <c r="H5">
        <v>21.73</v>
      </c>
      <c r="I5" t="s">
        <v>149</v>
      </c>
    </row>
    <row r="6" spans="1:9">
      <c r="A6">
        <v>3</v>
      </c>
      <c r="B6" t="s">
        <v>4</v>
      </c>
      <c r="C6" t="s">
        <v>7</v>
      </c>
      <c r="D6" t="s">
        <v>8</v>
      </c>
      <c r="E6">
        <v>204.52</v>
      </c>
      <c r="F6">
        <v>34.380000000000003</v>
      </c>
      <c r="G6">
        <v>408.64</v>
      </c>
      <c r="H6">
        <v>57.75</v>
      </c>
      <c r="I6" t="s">
        <v>130</v>
      </c>
    </row>
    <row r="7" spans="1:9">
      <c r="A7">
        <v>4</v>
      </c>
      <c r="B7" t="s">
        <v>4</v>
      </c>
      <c r="C7" t="s">
        <v>11</v>
      </c>
      <c r="D7" t="s">
        <v>6</v>
      </c>
      <c r="E7">
        <v>36.47</v>
      </c>
      <c r="F7">
        <v>10.25</v>
      </c>
      <c r="G7">
        <v>59.36</v>
      </c>
      <c r="H7">
        <v>15.12</v>
      </c>
      <c r="I7" t="s">
        <v>130</v>
      </c>
    </row>
    <row r="8" spans="1:9">
      <c r="A8">
        <v>23</v>
      </c>
      <c r="B8" t="s">
        <v>37</v>
      </c>
      <c r="C8" t="s">
        <v>38</v>
      </c>
      <c r="D8" t="s">
        <v>8</v>
      </c>
      <c r="E8">
        <v>86.77</v>
      </c>
      <c r="F8">
        <v>77.98</v>
      </c>
      <c r="G8">
        <v>134.83000000000001</v>
      </c>
      <c r="H8">
        <v>134.83000000000001</v>
      </c>
      <c r="I8" t="s">
        <v>140</v>
      </c>
    </row>
    <row r="9" spans="1:9">
      <c r="A9">
        <v>5</v>
      </c>
      <c r="B9" t="s">
        <v>4</v>
      </c>
      <c r="C9" t="s">
        <v>13</v>
      </c>
      <c r="D9" t="s">
        <v>6</v>
      </c>
      <c r="E9">
        <v>36.18</v>
      </c>
      <c r="F9">
        <v>9.73</v>
      </c>
      <c r="G9">
        <v>57.78</v>
      </c>
      <c r="H9">
        <v>14.08</v>
      </c>
      <c r="I9" t="s">
        <v>130</v>
      </c>
    </row>
    <row r="10" spans="1:9">
      <c r="A10">
        <v>24</v>
      </c>
      <c r="B10" t="s">
        <v>37</v>
      </c>
      <c r="C10" t="s">
        <v>97</v>
      </c>
      <c r="D10" t="s">
        <v>42</v>
      </c>
      <c r="E10">
        <v>134.25</v>
      </c>
      <c r="F10">
        <v>113.15</v>
      </c>
      <c r="G10">
        <v>243.68</v>
      </c>
      <c r="H10">
        <v>225.7</v>
      </c>
      <c r="I10" t="s">
        <v>140</v>
      </c>
    </row>
    <row r="11" spans="1:9">
      <c r="A11">
        <v>6</v>
      </c>
      <c r="B11" t="s">
        <v>4</v>
      </c>
      <c r="C11" t="s">
        <v>9</v>
      </c>
      <c r="D11" t="s">
        <v>10</v>
      </c>
      <c r="E11">
        <v>501.06</v>
      </c>
      <c r="F11">
        <v>47.14</v>
      </c>
      <c r="G11">
        <v>1060.53</v>
      </c>
      <c r="H11">
        <v>86.75</v>
      </c>
      <c r="I11" t="s">
        <v>130</v>
      </c>
    </row>
    <row r="12" spans="1:9">
      <c r="A12">
        <v>27</v>
      </c>
      <c r="B12" t="s">
        <v>43</v>
      </c>
      <c r="C12" t="s">
        <v>100</v>
      </c>
      <c r="D12" t="s">
        <v>6</v>
      </c>
      <c r="E12">
        <v>60.13</v>
      </c>
      <c r="F12">
        <v>22.17</v>
      </c>
      <c r="G12">
        <v>81.92</v>
      </c>
      <c r="H12">
        <v>34.020000000000003</v>
      </c>
      <c r="I12" t="s">
        <v>144</v>
      </c>
    </row>
    <row r="13" spans="1:9">
      <c r="A13">
        <v>7</v>
      </c>
      <c r="B13" t="s">
        <v>14</v>
      </c>
      <c r="C13" t="s">
        <v>84</v>
      </c>
      <c r="D13" t="s">
        <v>6</v>
      </c>
      <c r="E13">
        <v>13.91</v>
      </c>
      <c r="F13">
        <v>5.4</v>
      </c>
      <c r="G13">
        <v>22.7</v>
      </c>
      <c r="H13">
        <v>7.63</v>
      </c>
      <c r="I13" t="s">
        <v>132</v>
      </c>
    </row>
    <row r="14" spans="1:9">
      <c r="A14">
        <v>8</v>
      </c>
      <c r="B14" t="s">
        <v>14</v>
      </c>
      <c r="C14" t="s">
        <v>85</v>
      </c>
      <c r="D14" t="s">
        <v>6</v>
      </c>
      <c r="E14">
        <v>15.16</v>
      </c>
      <c r="F14">
        <v>13.09</v>
      </c>
      <c r="G14">
        <v>24.35</v>
      </c>
      <c r="H14">
        <v>20.65</v>
      </c>
      <c r="I14" t="s">
        <v>132</v>
      </c>
    </row>
    <row r="15" spans="1:9">
      <c r="A15">
        <v>9</v>
      </c>
      <c r="B15" t="s">
        <v>14</v>
      </c>
      <c r="C15" t="s">
        <v>86</v>
      </c>
      <c r="D15" t="s">
        <v>6</v>
      </c>
      <c r="E15">
        <v>14.85</v>
      </c>
      <c r="F15">
        <v>6.38</v>
      </c>
      <c r="G15">
        <v>23.05</v>
      </c>
      <c r="H15">
        <v>9.07</v>
      </c>
      <c r="I15" t="s">
        <v>132</v>
      </c>
    </row>
    <row r="16" spans="1:9">
      <c r="A16">
        <v>10</v>
      </c>
      <c r="B16" t="s">
        <v>14</v>
      </c>
      <c r="C16" t="s">
        <v>87</v>
      </c>
      <c r="D16" t="s">
        <v>8</v>
      </c>
      <c r="E16">
        <v>199.14</v>
      </c>
      <c r="F16">
        <v>74.709999999999994</v>
      </c>
      <c r="G16">
        <v>341</v>
      </c>
      <c r="H16">
        <v>129.47</v>
      </c>
      <c r="I16" t="s">
        <v>132</v>
      </c>
    </row>
    <row r="17" spans="1:9">
      <c r="A17">
        <v>11</v>
      </c>
      <c r="B17" t="s">
        <v>14</v>
      </c>
      <c r="C17" t="s">
        <v>88</v>
      </c>
      <c r="D17" t="s">
        <v>6</v>
      </c>
      <c r="E17">
        <v>16.399999999999999</v>
      </c>
      <c r="F17">
        <v>5.98</v>
      </c>
      <c r="G17">
        <v>26.04</v>
      </c>
      <c r="H17">
        <v>8.34</v>
      </c>
      <c r="I17" t="s">
        <v>132</v>
      </c>
    </row>
    <row r="18" spans="1:9">
      <c r="A18">
        <v>13</v>
      </c>
      <c r="B18" t="s">
        <v>21</v>
      </c>
      <c r="C18" t="s">
        <v>25</v>
      </c>
      <c r="D18" t="s">
        <v>8</v>
      </c>
      <c r="E18">
        <v>347.47</v>
      </c>
      <c r="F18">
        <v>82.37</v>
      </c>
      <c r="G18">
        <v>521.37</v>
      </c>
      <c r="H18">
        <v>113.91</v>
      </c>
      <c r="I18" t="s">
        <v>134</v>
      </c>
    </row>
    <row r="19" spans="1:9">
      <c r="A19">
        <v>29</v>
      </c>
      <c r="B19" t="s">
        <v>51</v>
      </c>
      <c r="C19" t="s">
        <v>56</v>
      </c>
      <c r="D19" t="s">
        <v>42</v>
      </c>
      <c r="E19">
        <v>245.84</v>
      </c>
      <c r="F19">
        <v>93.27</v>
      </c>
      <c r="G19">
        <v>520.78</v>
      </c>
      <c r="H19">
        <v>192.63</v>
      </c>
      <c r="I19" t="s">
        <v>146</v>
      </c>
    </row>
    <row r="20" spans="1:9">
      <c r="A20">
        <v>14</v>
      </c>
      <c r="B20" t="s">
        <v>21</v>
      </c>
      <c r="C20" t="s">
        <v>89</v>
      </c>
      <c r="D20" t="s">
        <v>6</v>
      </c>
      <c r="E20">
        <v>146.38</v>
      </c>
      <c r="F20">
        <v>25.91</v>
      </c>
      <c r="G20">
        <v>212.09</v>
      </c>
      <c r="H20">
        <v>37.200000000000003</v>
      </c>
      <c r="I20" t="s">
        <v>135</v>
      </c>
    </row>
    <row r="21" spans="1:9">
      <c r="A21">
        <v>15</v>
      </c>
      <c r="B21" t="s">
        <v>27</v>
      </c>
      <c r="C21" t="s">
        <v>28</v>
      </c>
      <c r="D21" t="s">
        <v>6</v>
      </c>
      <c r="E21">
        <v>28.06</v>
      </c>
      <c r="F21">
        <v>6.51</v>
      </c>
      <c r="G21">
        <v>44.47</v>
      </c>
      <c r="H21">
        <v>98.15</v>
      </c>
      <c r="I21" t="s">
        <v>136</v>
      </c>
    </row>
    <row r="22" spans="1:9">
      <c r="A22">
        <v>21</v>
      </c>
      <c r="B22" t="s">
        <v>29</v>
      </c>
      <c r="C22" t="s">
        <v>93</v>
      </c>
      <c r="D22" t="s">
        <v>6</v>
      </c>
      <c r="E22">
        <v>10.210000000000001</v>
      </c>
      <c r="F22">
        <v>4.51</v>
      </c>
      <c r="G22">
        <v>13.95</v>
      </c>
      <c r="H22">
        <v>6.02</v>
      </c>
      <c r="I22" t="s">
        <v>139</v>
      </c>
    </row>
    <row r="23" spans="1:9">
      <c r="A23">
        <v>16</v>
      </c>
      <c r="B23" t="s">
        <v>29</v>
      </c>
      <c r="C23" t="s">
        <v>95</v>
      </c>
      <c r="D23" t="s">
        <v>6</v>
      </c>
      <c r="E23">
        <v>18.23</v>
      </c>
      <c r="F23">
        <v>7.35</v>
      </c>
      <c r="G23">
        <v>28.61</v>
      </c>
      <c r="H23">
        <v>9.8699999999999992</v>
      </c>
      <c r="I23" t="s">
        <v>139</v>
      </c>
    </row>
    <row r="24" spans="1:9">
      <c r="A24">
        <v>17</v>
      </c>
      <c r="B24" t="s">
        <v>29</v>
      </c>
      <c r="C24" t="s">
        <v>92</v>
      </c>
      <c r="D24" t="s">
        <v>6</v>
      </c>
      <c r="E24">
        <v>33.340000000000003</v>
      </c>
      <c r="F24">
        <v>7.82</v>
      </c>
      <c r="G24">
        <v>52.66</v>
      </c>
      <c r="H24">
        <v>11.57</v>
      </c>
      <c r="I24" t="s">
        <v>139</v>
      </c>
    </row>
    <row r="25" spans="1:9">
      <c r="A25">
        <v>18</v>
      </c>
      <c r="B25" t="s">
        <v>29</v>
      </c>
      <c r="C25" t="s">
        <v>94</v>
      </c>
      <c r="D25" t="s">
        <v>6</v>
      </c>
      <c r="E25">
        <v>30.95</v>
      </c>
      <c r="F25">
        <v>4.13</v>
      </c>
      <c r="G25">
        <v>55.93</v>
      </c>
      <c r="H25">
        <v>5.37</v>
      </c>
      <c r="I25" t="s">
        <v>138</v>
      </c>
    </row>
    <row r="26" spans="1:9">
      <c r="A26">
        <v>25</v>
      </c>
      <c r="B26" t="s">
        <v>37</v>
      </c>
      <c r="C26" t="s">
        <v>40</v>
      </c>
      <c r="D26" t="s">
        <v>6</v>
      </c>
      <c r="E26">
        <v>20.96</v>
      </c>
      <c r="F26">
        <v>6.74</v>
      </c>
      <c r="G26">
        <v>34.39</v>
      </c>
      <c r="H26">
        <v>9.4600000000000009</v>
      </c>
      <c r="I26" t="s">
        <v>141</v>
      </c>
    </row>
    <row r="27" spans="1:9">
      <c r="A27">
        <v>19</v>
      </c>
      <c r="B27" t="s">
        <v>29</v>
      </c>
      <c r="C27" t="s">
        <v>91</v>
      </c>
      <c r="D27" t="s">
        <v>6</v>
      </c>
      <c r="E27">
        <v>139.28</v>
      </c>
      <c r="F27">
        <v>12.54</v>
      </c>
      <c r="G27">
        <v>283.45999999999998</v>
      </c>
      <c r="H27">
        <v>19.62</v>
      </c>
      <c r="I27" t="s">
        <v>138</v>
      </c>
    </row>
    <row r="28" spans="1:9">
      <c r="A28">
        <v>20</v>
      </c>
      <c r="B28" t="s">
        <v>29</v>
      </c>
      <c r="C28" t="s">
        <v>90</v>
      </c>
      <c r="D28" t="s">
        <v>8</v>
      </c>
      <c r="E28">
        <v>265.37</v>
      </c>
      <c r="F28">
        <v>157.51</v>
      </c>
      <c r="G28">
        <v>543.67999999999995</v>
      </c>
      <c r="H28">
        <v>297.05</v>
      </c>
      <c r="I28" t="s">
        <v>137</v>
      </c>
    </row>
    <row r="29" spans="1:9">
      <c r="A29">
        <v>38</v>
      </c>
      <c r="B29" t="s">
        <v>61</v>
      </c>
      <c r="C29" t="s">
        <v>108</v>
      </c>
      <c r="D29" t="s">
        <v>6</v>
      </c>
      <c r="E29">
        <v>66.86</v>
      </c>
      <c r="F29">
        <v>50.39</v>
      </c>
      <c r="G29">
        <v>111.28</v>
      </c>
      <c r="H29">
        <v>82.95</v>
      </c>
      <c r="I29" t="s">
        <v>150</v>
      </c>
    </row>
    <row r="30" spans="1:9">
      <c r="A30">
        <v>22</v>
      </c>
      <c r="B30" t="s">
        <v>29</v>
      </c>
      <c r="C30" t="s">
        <v>96</v>
      </c>
      <c r="D30" t="s">
        <v>6</v>
      </c>
      <c r="E30">
        <v>160.63</v>
      </c>
      <c r="F30">
        <v>58.05</v>
      </c>
      <c r="G30">
        <v>322.31</v>
      </c>
      <c r="H30">
        <v>113.43</v>
      </c>
      <c r="I30" t="s">
        <v>138</v>
      </c>
    </row>
    <row r="31" spans="1:9">
      <c r="A31">
        <v>45</v>
      </c>
      <c r="B31" t="s">
        <v>67</v>
      </c>
      <c r="C31" t="s">
        <v>69</v>
      </c>
      <c r="D31" t="s">
        <v>6</v>
      </c>
      <c r="E31">
        <v>11.79</v>
      </c>
      <c r="F31">
        <v>8.1199999999999992</v>
      </c>
      <c r="G31">
        <v>17.5</v>
      </c>
      <c r="H31">
        <v>11.52</v>
      </c>
      <c r="I31" t="s">
        <v>154</v>
      </c>
    </row>
    <row r="32" spans="1:9">
      <c r="A32">
        <v>26</v>
      </c>
      <c r="B32" t="s">
        <v>43</v>
      </c>
      <c r="C32" t="s">
        <v>99</v>
      </c>
      <c r="D32" t="s">
        <v>6</v>
      </c>
      <c r="E32">
        <v>112.64</v>
      </c>
      <c r="F32">
        <v>50.24</v>
      </c>
      <c r="G32">
        <v>164.3</v>
      </c>
      <c r="H32">
        <v>82.09</v>
      </c>
      <c r="I32" t="s">
        <v>143</v>
      </c>
    </row>
    <row r="33" spans="1:9">
      <c r="A33">
        <v>28</v>
      </c>
      <c r="B33" t="s">
        <v>48</v>
      </c>
      <c r="C33" t="s">
        <v>102</v>
      </c>
      <c r="D33" t="s">
        <v>42</v>
      </c>
      <c r="E33">
        <v>636.38</v>
      </c>
      <c r="F33">
        <v>250.54</v>
      </c>
      <c r="G33">
        <v>1374.32</v>
      </c>
      <c r="H33">
        <v>518.48</v>
      </c>
      <c r="I33" t="s">
        <v>145</v>
      </c>
    </row>
    <row r="34" spans="1:9">
      <c r="A34">
        <v>31</v>
      </c>
      <c r="B34" t="s">
        <v>51</v>
      </c>
      <c r="C34" t="s">
        <v>52</v>
      </c>
      <c r="D34" t="s">
        <v>42</v>
      </c>
      <c r="E34">
        <v>165.85</v>
      </c>
      <c r="F34">
        <v>153.66</v>
      </c>
      <c r="G34">
        <v>239.82</v>
      </c>
      <c r="H34">
        <v>259.73</v>
      </c>
      <c r="I34" t="s">
        <v>147</v>
      </c>
    </row>
    <row r="35" spans="1:9">
      <c r="A35">
        <v>32</v>
      </c>
      <c r="B35" t="s">
        <v>51</v>
      </c>
      <c r="C35" t="s">
        <v>53</v>
      </c>
      <c r="D35" t="s">
        <v>6</v>
      </c>
      <c r="E35">
        <v>107.98</v>
      </c>
      <c r="F35">
        <v>48.25</v>
      </c>
      <c r="G35">
        <v>163.87</v>
      </c>
      <c r="H35">
        <v>73.31</v>
      </c>
      <c r="I35" t="s">
        <v>147</v>
      </c>
    </row>
    <row r="36" spans="1:9">
      <c r="A36">
        <v>30</v>
      </c>
      <c r="B36" t="s">
        <v>51</v>
      </c>
      <c r="C36" t="s">
        <v>54</v>
      </c>
      <c r="D36" t="s">
        <v>10</v>
      </c>
      <c r="E36">
        <v>330.75</v>
      </c>
      <c r="F36">
        <v>289.95</v>
      </c>
      <c r="G36">
        <v>531.19000000000005</v>
      </c>
      <c r="H36">
        <v>499.88</v>
      </c>
      <c r="I36" t="s">
        <v>147</v>
      </c>
    </row>
    <row r="37" spans="1:9">
      <c r="A37">
        <v>33</v>
      </c>
      <c r="B37" t="s">
        <v>51</v>
      </c>
      <c r="C37" t="s">
        <v>55</v>
      </c>
      <c r="D37" t="s">
        <v>10</v>
      </c>
      <c r="E37">
        <v>457.95</v>
      </c>
      <c r="F37">
        <v>220.01</v>
      </c>
      <c r="G37">
        <v>765.93</v>
      </c>
      <c r="H37">
        <v>386.99</v>
      </c>
      <c r="I37" t="s">
        <v>147</v>
      </c>
    </row>
    <row r="38" spans="1:9">
      <c r="A38">
        <v>35</v>
      </c>
      <c r="B38" t="s">
        <v>57</v>
      </c>
      <c r="C38" t="s">
        <v>104</v>
      </c>
      <c r="D38" t="s">
        <v>6</v>
      </c>
      <c r="E38">
        <v>79.459999999999994</v>
      </c>
      <c r="F38">
        <v>40.770000000000003</v>
      </c>
      <c r="G38">
        <v>132.15</v>
      </c>
      <c r="H38">
        <v>68.53</v>
      </c>
      <c r="I38" t="s">
        <v>148</v>
      </c>
    </row>
    <row r="39" spans="1:9">
      <c r="A39">
        <v>36</v>
      </c>
      <c r="B39" s="82" t="s">
        <v>57</v>
      </c>
      <c r="C39" s="82" t="s">
        <v>105</v>
      </c>
      <c r="D39" s="82" t="s">
        <v>165</v>
      </c>
      <c r="E39" s="82">
        <v>59.47</v>
      </c>
      <c r="F39" s="82">
        <v>21.68</v>
      </c>
      <c r="G39" s="82">
        <v>104.58</v>
      </c>
      <c r="H39" s="82">
        <v>35.78</v>
      </c>
      <c r="I39" s="82" t="s">
        <v>148</v>
      </c>
    </row>
    <row r="40" spans="1:9" s="82" customFormat="1">
      <c r="A40" s="82">
        <v>50</v>
      </c>
      <c r="B40" s="82" t="s">
        <v>75</v>
      </c>
      <c r="C40" s="82" t="s">
        <v>101</v>
      </c>
      <c r="D40" s="82" t="s">
        <v>6</v>
      </c>
      <c r="E40" s="82">
        <v>8.27</v>
      </c>
      <c r="F40" s="82">
        <v>14.85</v>
      </c>
      <c r="G40" s="82">
        <v>10.65</v>
      </c>
      <c r="H40" s="82">
        <v>21.2</v>
      </c>
      <c r="I40" s="82" t="s">
        <v>157</v>
      </c>
    </row>
    <row r="41" spans="1:9" s="82" customFormat="1">
      <c r="A41" s="82">
        <v>39</v>
      </c>
      <c r="B41" s="82" t="s">
        <v>61</v>
      </c>
      <c r="C41" s="82" t="s">
        <v>109</v>
      </c>
      <c r="D41" s="82" t="s">
        <v>42</v>
      </c>
      <c r="E41" s="82" t="s">
        <v>166</v>
      </c>
      <c r="F41" s="82" t="s">
        <v>167</v>
      </c>
      <c r="G41" s="82" t="s">
        <v>168</v>
      </c>
      <c r="H41" s="82" t="s">
        <v>169</v>
      </c>
      <c r="I41" s="82" t="s">
        <v>151</v>
      </c>
    </row>
    <row r="42" spans="1:9" s="82" customFormat="1">
      <c r="A42" s="82">
        <v>40</v>
      </c>
      <c r="B42" s="82" t="s">
        <v>61</v>
      </c>
      <c r="C42" s="82" t="s">
        <v>110</v>
      </c>
      <c r="D42" s="82" t="s">
        <v>6</v>
      </c>
      <c r="E42" s="82">
        <v>181.98</v>
      </c>
      <c r="F42" s="82">
        <v>89.88</v>
      </c>
      <c r="G42" s="82">
        <v>276.63</v>
      </c>
      <c r="H42" s="82">
        <v>122.65</v>
      </c>
      <c r="I42" s="82" t="s">
        <v>151</v>
      </c>
    </row>
    <row r="43" spans="1:9" s="82" customFormat="1">
      <c r="A43" s="82">
        <v>41</v>
      </c>
      <c r="B43" s="82" t="s">
        <v>61</v>
      </c>
      <c r="C43" s="82" t="s">
        <v>111</v>
      </c>
      <c r="D43" s="82" t="s">
        <v>6</v>
      </c>
      <c r="E43" s="82">
        <v>93.9</v>
      </c>
      <c r="F43" s="82">
        <v>69.31</v>
      </c>
      <c r="G43" s="82">
        <v>130.94</v>
      </c>
      <c r="H43" s="82">
        <v>93.56</v>
      </c>
      <c r="I43" s="82" t="s">
        <v>151</v>
      </c>
    </row>
    <row r="44" spans="1:9">
      <c r="A44" s="82">
        <v>42</v>
      </c>
      <c r="B44" s="82" t="s">
        <v>67</v>
      </c>
      <c r="C44" s="82" t="s">
        <v>112</v>
      </c>
      <c r="D44" s="82" t="s">
        <v>8</v>
      </c>
      <c r="E44" s="82">
        <v>361.22</v>
      </c>
      <c r="F44" s="82">
        <v>177.52</v>
      </c>
      <c r="G44" s="82">
        <v>614.62</v>
      </c>
      <c r="H44" s="82">
        <v>333.5</v>
      </c>
      <c r="I44" s="82" t="s">
        <v>152</v>
      </c>
    </row>
    <row r="45" spans="1:9">
      <c r="A45" s="82">
        <v>43</v>
      </c>
      <c r="B45" s="82" t="s">
        <v>67</v>
      </c>
      <c r="C45" s="82" t="s">
        <v>113</v>
      </c>
      <c r="D45" s="82" t="s">
        <v>6</v>
      </c>
      <c r="E45" s="82">
        <v>8.92</v>
      </c>
      <c r="F45" s="82">
        <v>9.18</v>
      </c>
      <c r="G45" s="82">
        <v>12.38</v>
      </c>
      <c r="H45" s="82">
        <v>11.67</v>
      </c>
      <c r="I45" s="82" t="s">
        <v>153</v>
      </c>
    </row>
    <row r="46" spans="1:9">
      <c r="A46" s="82">
        <v>44</v>
      </c>
      <c r="B46" s="82" t="s">
        <v>67</v>
      </c>
      <c r="C46" s="82" t="s">
        <v>114</v>
      </c>
      <c r="D46" s="82" t="s">
        <v>6</v>
      </c>
      <c r="E46" s="82">
        <v>4.75</v>
      </c>
      <c r="F46" s="82">
        <v>2.94</v>
      </c>
      <c r="G46" s="82">
        <v>6.31</v>
      </c>
      <c r="H46" s="82">
        <v>3.7</v>
      </c>
      <c r="I46" s="82" t="s">
        <v>153</v>
      </c>
    </row>
    <row r="47" spans="1:9">
      <c r="A47" s="82">
        <v>46</v>
      </c>
      <c r="B47" s="82" t="s">
        <v>72</v>
      </c>
      <c r="C47" s="82" t="s">
        <v>115</v>
      </c>
      <c r="D47" s="82" t="s">
        <v>6</v>
      </c>
      <c r="E47" s="82">
        <v>91.59</v>
      </c>
      <c r="F47" s="82">
        <v>35.17</v>
      </c>
      <c r="G47" s="82">
        <v>153.69</v>
      </c>
      <c r="H47" s="82">
        <v>60.6</v>
      </c>
      <c r="I47" s="82" t="s">
        <v>155</v>
      </c>
    </row>
    <row r="48" spans="1:9">
      <c r="A48" s="82">
        <v>47</v>
      </c>
      <c r="B48" s="82" t="s">
        <v>72</v>
      </c>
      <c r="C48" s="82" t="s">
        <v>116</v>
      </c>
      <c r="D48" s="82" t="s">
        <v>8</v>
      </c>
      <c r="E48" s="82">
        <v>311.66000000000003</v>
      </c>
      <c r="F48" s="82">
        <v>109.05</v>
      </c>
      <c r="G48" s="82">
        <v>595.54</v>
      </c>
      <c r="H48" s="82">
        <v>198.53</v>
      </c>
      <c r="I48" s="82" t="s">
        <v>155</v>
      </c>
    </row>
    <row r="49" spans="1:9">
      <c r="A49" s="82">
        <v>48</v>
      </c>
      <c r="B49" s="82" t="s">
        <v>75</v>
      </c>
      <c r="C49" s="82" t="s">
        <v>117</v>
      </c>
      <c r="D49" s="82" t="s">
        <v>6</v>
      </c>
      <c r="E49" s="82">
        <v>47.95</v>
      </c>
      <c r="F49" s="82">
        <v>11.84</v>
      </c>
      <c r="G49" s="82">
        <v>86.66</v>
      </c>
      <c r="H49" s="82">
        <v>18.32</v>
      </c>
      <c r="I49" s="82" t="s">
        <v>156</v>
      </c>
    </row>
    <row r="50" spans="1:9">
      <c r="A50" s="82">
        <v>49</v>
      </c>
      <c r="B50" s="82" t="s">
        <v>75</v>
      </c>
      <c r="C50" s="82" t="s">
        <v>118</v>
      </c>
      <c r="D50" s="82" t="s">
        <v>6</v>
      </c>
      <c r="E50" s="82">
        <v>22.31</v>
      </c>
      <c r="F50" s="82">
        <v>12.74</v>
      </c>
      <c r="G50" s="82">
        <v>35.659999999999997</v>
      </c>
      <c r="H50" s="82">
        <v>18.96</v>
      </c>
      <c r="I50" s="82" t="s">
        <v>156</v>
      </c>
    </row>
    <row r="51" spans="1:9">
      <c r="A51">
        <v>34</v>
      </c>
      <c r="B51" s="83" t="s">
        <v>51</v>
      </c>
      <c r="C51" s="83" t="s">
        <v>163</v>
      </c>
      <c r="D51" s="83" t="s">
        <v>164</v>
      </c>
      <c r="E51" s="83"/>
      <c r="F51" s="83"/>
      <c r="G51" s="83"/>
      <c r="H51" s="83"/>
      <c r="I51" s="83"/>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d f c 7 3 0 d 1 - 1 e 2 7 - 4 2 7 6 - 8 6 2 d - d 5 d e e 1 1 5 6 e 6 5 "   x m l n s = " h t t p : / / s c h e m a s . m i c r o s o f t . c o m / D a t a M a s h u p " > A A A A A H k G A A B Q S w M E F A A C A A g A P X u y V t 9 g a r 2 l A A A A 9 g A A A B I A H A B D b 2 5 m a W c v U G F j a 2 F n Z S 5 4 b W w g o h g A K K A U A A A A A A A A A A A A A A A A A A A A A A A A A A A A h Y 9 N D o I w G E S v Q r q n P 0 i M I R 9 l Y d h J Y m J i 3 D a l Q i M U Q 4 v l b i 4 8 k l c Q o 6 g 7 l / P m L W b u 1 x t k Y 9 s E F 9 V b 3 Z k U M U x R o I z s S m 2 q F A 3 u G K 5 Q x m E r 5 E l U K p h k Y 5 P R l i m q n T s n h H j v s V / g r q 9 I R C k j h 2 K z k 7 V q B f r I + r 8 c a m O d M F I h D v v X G B 5 h x p Y 4 p j G m Q G Y I h T Z f I Z r 2 P t s f C O u h c U O v u H J h n g O Z I 5 D 3 B / 4 A U E s D B B Q A A g A I A D 1 7 s 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9 e 7 J W 8 O S 6 u n I D A A A T D g A A E w A c A E Z v c m 1 1 b G F z L 1 N l Y 3 R p b 2 4 x L m 0 g o h g A K K A U A A A A A A A A A A A A A A A A A A A A A A A A A A A A v V X L T h s x F N 0 j 8 Q / W s G g i T U c E C h K l V K o o L T S 8 B I g u U l Q 5 z I W 4 4 7 E j 2 5 M G R f m T L v m F 7 t j l x + p 5 Z J 6 e a Z r S Z p P x t X 3 v u Y 9 z L O F W E c 7 Q Z f z f 2 V 1 d W V 2 R A y z A R W v W Z T C k g f T 4 A L u o e 3 b 9 Q h E L 7 S E K a n U F 6 d 8 7 S o m H p T Y d j G + B O v u B E M D U Z y 6 8 P u d e q z 3 p n W I f 9 q w r 3 A f a s W 6 m v X 3 O l D 5 y Y 8 c e 1 q y T I H B B B S 5 S s 6 f Z 0 z D 0 r 0 9 T c K 4 E Z v K O C 3 + f 0 8 B n V w 9 D k K 0 k o j 2 Z W B q P Z S O l z U j B W E 1 t N M n w q s L W t L 2 6 Q l h d x G L K G + u d H S T T v B F m r g / u X 6 S 9 + b x p M + H o 3 I 6 Y 2 n 7 l h J t R 3 i c Y e 5 y 5 i 9 Y j 3 O q O M C U K w C U e x V J W 9 n f W X w 4 F V 1 K j J o S G o N G B g z Q o M j + K 2 Y P p p O S c A t I L E N z j H n E r 5 7 c W 9 r y 1 u O d p O 6 3 t B 0 K V A B A k r K 8 A 7 G b V v Q S q B / 2 C f 5 e t a g 9 s B P h 2 g F q 9 r G w 3 6 M 1 b x A J K 2 5 n 7 Y 0 L i a 8 P Z o y D s P s j 5 P w W p w P 3 E C W u Z c N i F l k x t I 8 P K h 4 x n w h B d w l z n G O 7 U W a B L k g O I C T A X h 1 H N B I 6 x H o y H e r i j 7 3 j W W s b c b G Q E g G I G F s c s 3 X e i v Q L t m l H l S R j R Z n t 5 x m 0 / L + M u A E t C X V K l F 7 q e P d 5 j N A B s V z l 5 i G n f Y A V c N Z 4 T I v G o a k / d V 7 e 6 3 P M C o / s N o 5 8 B + J g q 5 M 1 + k n s i z T 7 T c J u L u B i Z w S 2 u t b r z T T 1 O m 6 t p B E 7 S T t m y D l 9 / u T o P L z t j K s d W 2 4 7 4 q V s j A p h z I H 5 v v k b 9 1 Q 4 T 1 5 P e k Q I / f Y 3 s k D / R i k I 4 M e + x w s u O S z 5 g O D M h Q s 5 d 9 A 0 j 0 z v V 5 U x q v X N D c f B 1 L e 9 F M B y a m j z Q I u 0 h 7 u N I r W V Q 1 e l j f o s p + s h H I H x d o N K 7 l 6 Z z E D Y v Z t 9 I R 8 1 r 1 g X 4 + n a c j V E W T U F q U y i n P l 1 C O K t g b X M x p n Z M e D v P U q 2 Y i Q w s q p L J 8 S W U c R 6 o I g Z z + i e E z y h e I H V K 4 z l x a 6 l a J G c j H a O x i I E 5 J V C J d Y 5 t v o w j J K s M a W I o A E 5 s K e 7 M x U b x i j m L s s v N x k u 5 n B o m u V M / y t U e 2 / + o N D m A s x 9 + H w Q j P q g a v j H 9 V m U g D Q l F E l K q d P y R b + 6 8 6 I e l p j f N k G G j d L U 4 Z Y a Z a n 4 K m k e z U Q 0 6 N X J Q U 9 D / o A m d P 9 W E T k k U 9 M t T L W B m / N 3 Q d O q n p g o 1 N z R p B I 0 m i 1 Z 8 m u s i 7 v 4 C U E s B A i 0 A F A A C A A g A P X u y V t 9 g a r 2 l A A A A 9 g A A A B I A A A A A A A A A A A A A A A A A A A A A A E N v b m Z p Z y 9 Q Y W N r Y W d l L n h t b F B L A Q I t A B Q A A g A I A D 1 7 s l Y P y u m r p A A A A O k A A A A T A A A A A A A A A A A A A A A A A P E A A A B b Q 2 9 u d G V u d F 9 U e X B l c 1 0 u e G 1 s U E s B A i 0 A F A A C A A g A P X u y V v D k u r p y A w A A E w 4 A A B M A A A A A A A A A A A A A A A A A 4 g E A A E Z v c m 1 1 b G F z L 1 N l Y 3 R p b 2 4 x L m 1 Q S w U G A A A A A A M A A w D C A A A A o Q U A A A A A E Q 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Z m F s c 2 U 8 L 0 Z p c m V 3 Y W x s R W 5 h Y m x l Z D 4 8 L 1 B l c m 1 p c 3 N p b 2 5 M a X N 0 P h I 8 A A A A A A A A 8 D 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N 1 c G x 1 c 2 t v a G F k J T I w S 0 9 W J 3 R p P C 9 J d G V t U G F 0 a D 4 8 L 0 l 0 Z W 1 M b 2 N h d G l v b j 4 8 U 3 R h Y m x l R W 5 0 c m l l c z 4 8 R W 5 0 c n k g V H l w Z T 0 i S X N Q c m l 2 Y X R l I i B W Y W x 1 Z T 0 i b D A i I C 8 + P E V u d H J 5 I F R 5 c G U 9 I k 5 h d m l n Y X R p b 2 5 T d G V w T m F t Z S I g V m F s d W U 9 I n N O Y X Z p Z 2 V l c m l t a W 5 l I i A v P j x F b n R y e S B U e X B l P S J O Y W 1 l V X B k Y X R l Z E F m d G V y R m l s b C I g V m F s d W U 9 I m w w I i A v P j x F b n R y e S B U e X B l P S J S Z X N 1 b H R U e X B l I i B W Y W x 1 Z T 0 i c 1 R h Y m x l I i A v P j x F b n R y e S B U e X B l P S J C d W Z m Z X J O Z X h 0 U m V m c m V z a C I g V m F s d W U 9 I m w x I i A v P j x F b n R y e S B U e X B l P S J G a W x s R W 5 h Y m x l Z C I g V m F s d W U 9 I m w x I i A v P j x F b n R y e S B U e X B l P S J G a W x s T 2 J q Z W N 0 V H l w Z S I g V m F s d W U 9 I n N U Y W J s Z S I g L z 4 8 R W 5 0 c n k g V H l w Z T 0 i R m l s b F R v R G F 0 Y U 1 v Z G V s R W 5 h Y m x l Z C I g V m F s d W U 9 I m w w I i A v P j x F b n R y e S B U e X B l P S J G a W x s V G F y Z 2 V 0 I i B W Y W x 1 Z T 0 i c 1 N 1 c G x 1 c 2 t v a G F k X 0 t P V l 9 0 a S I g L z 4 8 R W 5 0 c n k g V H l w Z T 0 i R m l s b G V k Q 2 9 t c G x l d G V S Z X N 1 b H R U b 1 d v c m t z a G V l d C I g V m F s d W U 9 I m w x I i A v P j x F b n R y e S B U e X B l P S J S Z W N v d m V y e V R h c m d l d F N o Z W V 0 I i B W Y W x 1 Z T 0 i c 0 x l a H Q z I i A v P j x F b n R y e S B U e X B l P S J S Z W N v d m V y e V R h c m d l d E N v b H V t b i I g V m F s d W U 9 I m w x I i A v P j x F b n R y e S B U e X B l P S J S Z W N v d m V y e V R h c m d l d F J v d y I g V m F s d W U 9 I m w x I i A v P j x F b n R y e S B U e X B l P S J B Z G R l Z F R v R G F 0 Y U 1 v Z G V s I i B W Y W x 1 Z T 0 i b D A i I C 8 + P E V u d H J 5 I F R 5 c G U 9 I k Z p b G x D b 3 V u d C I g V m F s d W U 9 I m w 1 M S I g L z 4 8 R W 5 0 c n k g V H l w Z T 0 i R m l s b E V y c m 9 y Q 2 9 k Z S I g V m F s d W U 9 I n N V b m t u b 3 d u I i A v P j x F b n R y e S B U e X B l P S J G a W x s R X J y b 3 J D b 3 V u d C I g V m F s d W U 9 I m w w I i A v P j x F b n R y e S B U e X B l P S J G a W x s T G F z d F V w Z G F 0 Z W Q i I F Z h b H V l P S J k M j A y M C 0 x M C 0 y N l Q w O T o x M D o y N i 4 0 M j Y y N D U y W i I g L z 4 8 R W 5 0 c n k g V H l w Z T 0 i R m l s b E N v b H V t b l R 5 c G V z I i B W Y W x 1 Z T 0 i c 0 J n W T 0 i I C 8 + P E V u d H J 5 I F R 5 c G U 9 I k Z p b G x D b 2 x 1 b W 5 O Y W 1 l c y I g V m F s d W U 9 I n N b J n F 1 b 3 Q 7 S 0 9 W J n F 1 b 3 Q 7 L C Z x d W 9 0 O 1 N 1 c G x 1 c 2 t v a H Q 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T d X B s d X N r b 2 h h Z C B L T 1 Z c d T A w M j d 0 a S 9 N d X V k Z X R 1 Z C B 0 w 7 z D v H A u e 0 t P V i w w f S Z x d W 9 0 O y w m c X V v d D t T Z W N 0 a W 9 u M S 9 T d X B s d X N r b 2 h h Z C B L T 1 Z c d T A w M j d 0 a S 9 N d X V k Z X R 1 Z C B 0 w 7 z D v H A u e 1 N 1 c G x 1 c 2 t v a H Q s M X 0 m c X V v d D t d L C Z x d W 9 0 O 0 N v b H V t b k N v d W 5 0 J n F 1 b 3 Q 7 O j I s J n F 1 b 3 Q 7 S 2 V 5 Q 2 9 s d W 1 u T m F t Z X M m c X V v d D s 6 W 1 0 s J n F 1 b 3 Q 7 Q 2 9 s d W 1 u S W R l b n R p d G l l c y Z x d W 9 0 O z p b J n F 1 b 3 Q 7 U 2 V j d G l v b j E v U 3 V w b H V z a 2 9 o Y W Q g S 0 9 W X H U w M D I 3 d G k v T X V 1 Z G V 0 d W Q g d M O 8 w 7 x w L n t L T 1 Y s M H 0 m c X V v d D s s J n F 1 b 3 Q 7 U 2 V j d G l v b j E v U 3 V w b H V z a 2 9 o Y W Q g S 0 9 W X H U w M D I 3 d G k v T X V 1 Z G V 0 d W Q g d M O 8 w 7 x w L n t T d X B s d X N r b 2 h 0 L D F 9 J n F 1 b 3 Q 7 X S w m c X V v d D t S Z W x h d G l v b n N o a X B J b m Z v J n F 1 b 3 Q 7 O l t d f S I g L z 4 8 R W 5 0 c n k g V H l w Z T 0 i U X V l c n l J R C I g V m F s d W U 9 I n M 0 N D k 2 M T Z m O C 1 h Z D N j L T Q 0 N G I t Y m R m Z S 0 5 Y j h k Y T k 4 M T A 5 N 2 U i I C 8 + P C 9 T d G F i b G V F b n R y a W V z P j w v S X R l b T 4 8 S X R l b T 4 8 S X R l b U x v Y 2 F 0 a W 9 u P j x J d G V t V H l w Z T 5 G b 3 J t d W x h P C 9 J d G V t V H l w Z T 4 8 S X R l b V B h d G g + U 2 V j d G l v b j E v U 3 V w b H V z a 2 9 o Y W Q l M j B L T 1 Y n d G k v Q W x s a W t h c z w v S X R l b V B h d G g + P C 9 J d G V t T G 9 j Y X R p b 2 4 + P F N 0 Y W J s Z U V u d H J p Z X M g L z 4 8 L 0 l 0 Z W 0 + P E l 0 Z W 0 + P E l 0 Z W 1 M b 2 N h d G l v b j 4 8 S X R l b V R 5 c G U + R m 9 y b X V s Y T w v S X R l b V R 5 c G U + P E l 0 Z W 1 Q Y X R o P l N l Y 3 R p b 2 4 x L 1 N 1 c G x 1 c 2 t v a G F k J T I w S 0 9 W J 3 R p L 0 1 1 d W R l d H V k J T I w d C V D M y V C Q y V D M y V C Q 3 A 8 L 0 l 0 Z W 1 Q Y X R o P j w v S X R l b U x v Y 2 F 0 a W 9 u P j x T d G F i b G V F b n R y a W V z I C 8 + P C 9 J d G V t P j x J d G V t P j x J d G V t T G 9 j Y X R p b 2 4 + P E l 0 Z W 1 U e X B l P k Z v c m 1 1 b G E 8 L 0 l 0 Z W 1 U e X B l P j x J d G V t U G F 0 a D 5 T Z W N 0 a W 9 u M S 8 y M D E 5 J T I w c 3 V w b H V z a 2 9 o Y S U y M G F u Z G 1 l Z D w v S X R l b V B h d G g + P C 9 J d G V t T G 9 j Y X R p b 2 4 + P F N 0 Y W J s Z U V u d H J p Z X M + P E V u d H J 5 I F R 5 c G U 9 I k l z U H J p d m F 0 Z S I g V m F s d W U 9 I m w w I i A v P j x F b n R y e S B U e X B l P S J O Y X Z p Z 2 F 0 a W 9 u U 3 R l c E 5 h b W U i I F Z h b H V l P S J z T m F 2 a W d l Z X J p b W l u Z S I g L z 4 8 R W 5 0 c n k g V H l w Z T 0 i T m F t Z V V w Z G F 0 Z W R B Z n R l c k Z p b G w 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F R h c m d l d C I g V m F s d W U 9 I n N f M j A x O V 9 z d X B s d X N r b 2 h h X 2 F u Z G 1 l Z C I g L z 4 8 R W 5 0 c n k g V H l w Z T 0 i R m l s b G V k Q 2 9 t c G x l d G V S Z X N 1 b H R U b 1 d v c m t z a G V l d C I g V m F s d W U 9 I m w x I i A v P j x F b n R y e S B U e X B l P S J S Z W N v d m V y e V R h c m d l d F N o Z W V 0 I i B W Y W x 1 Z T 0 i c 0 x l a H Q 0 I i A v P j x F b n R y e S B U e X B l P S J S Z W N v d m V y e V R h c m d l d E N v b H V t b i I g V m F s d W U 9 I m w x I i A v P j x F b n R y e S B U e X B l P S J S Z W N v d m V y e V R h c m d l d F J v d y I g V m F s d W U 9 I m w x I i A v P j x F b n R y e S B U e X B l P S J B Z G R l Z F R v R G F 0 Y U 1 v Z G V s I i B W Y W x 1 Z T 0 i b D A i I C 8 + P E V u d H J 5 I F R 5 c G U 9 I k Z p b G x D b 3 V u d C I g V m F s d W U 9 I m w 1 M C I g L z 4 8 R W 5 0 c n k g V H l w Z T 0 i R m l s b E V y c m 9 y Q 2 9 k Z S I g V m F s d W U 9 I n N V b m t u b 3 d u I i A v P j x F b n R y e S B U e X B l P S J G a W x s R X J y b 3 J D b 3 V u d C I g V m F s d W U 9 I m w w I i A v P j x F b n R y e S B U e X B l P S J G a W x s T G F z d F V w Z G F 0 Z W Q i I F Z h b H V l P S J k M j A y M C 0 x M C 0 y N l Q w O T o x M D o y N i 4 z N z Y y N D A 4 W i I g L z 4 8 R W 5 0 c n k g V H l w Z T 0 i R m l s b E N v b H V t b l R 5 c G V z I i B W Y W x 1 Z T 0 i c 0 F 3 W U d C Z 0 F B Q U F B R y I g L z 4 8 R W 5 0 c n k g V H l w Z T 0 i R m l s b E N v b H V t b k 5 h b W V z I i B W Y W x 1 Z T 0 i c 1 s m c X V v d D t u c i 4 m c X V v d D s s J n F 1 b 3 Q 7 T W F h a 2 9 u Z C Z x d W 9 0 O y w m c X V v d D t T d X B s d X N r b 2 h 0 J n F 1 b 3 Q 7 L C Z x d W 9 0 O 0 t 2 Y W x p d G V l Z G l r b G F z c y Z x d W 9 0 O y w m c X V v d D s 5 M C 1 w c m 9 0 c 2 V u d G l p b C A g I C A g R S 4 g Q 2 9 s a S Z x d W 9 0 O y w m c X V v d D s 5 M C 1 w c m 9 0 c 2 V u d G l p b C B z b 2 9 s Z S B l b n R l c m 9 r b 2 t p Z C Z x d W 9 0 O y w m c X V v d D s 5 N S 1 w c m 9 0 c 2 V u d G l p b C A g I C A g R S 4 g Q 2 9 s a S Z x d W 9 0 O y w m c X V v d D s 5 N S 1 w c m 9 0 c 2 V u d G l p b C B z b 2 9 s Z S B l b n R l c m 9 r b 2 t p Z C Z x d W 9 0 O y w m c X V v d D t T d X B s d X N r b 2 h h Z C B L T 1 Z c d T A w M j d 0 a S 5 L T 1 Y m c X V v d D t d I i A v P j x F b n R y e S B U e X B l P S J G a W x s U 3 R h d H V z I i B W Y W x 1 Z T 0 i c 0 N v b X B s Z X R l I i A v P j x F b n R y e S B U e X B l P S J S Z W x h d G l v b n N o a X B J b m Z v Q 2 9 u d G F p b m V y I i B W Y W x 1 Z T 0 i c 3 s m c X V v d D t j b 2 x 1 b W 5 D b 3 V u d C Z x d W 9 0 O z o 5 L C Z x d W 9 0 O 2 t l e U N v b H V t b k 5 h b W V z J n F 1 b 3 Q 7 O l t d L C Z x d W 9 0 O 3 F 1 Z X J 5 U m V s Y X R p b 2 5 z a G l w c y Z x d W 9 0 O z p b e y Z x d W 9 0 O 2 t l e U N v b H V t b k N v d W 5 0 J n F 1 b 3 Q 7 O j E s J n F 1 b 3 Q 7 a 2 V 5 Q 2 9 s d W 1 u J n F 1 b 3 Q 7 O j I s J n F 1 b 3 Q 7 b 3 R o Z X J L Z X l D b 2 x 1 b W 5 J Z G V u d G l 0 e S Z x d W 9 0 O z o m c X V v d D t T Z W N 0 a W 9 u M S 9 T d X B s d X N r b 2 h h Z C B L T 1 Z c d T A w M j d 0 a S 9 N d X V k Z X R 1 Z C B 0 w 7 z D v H A u e 1 N 1 c G x 1 c 2 t v a H Q s M X 0 m c X V v d D s s J n F 1 b 3 Q 7 S 2 V 5 Q 2 9 s d W 1 u Q 2 9 1 b n Q m c X V v d D s 6 M X 1 d L C Z x d W 9 0 O 2 N v b H V t b k l k Z W 5 0 a X R p Z X M m c X V v d D s 6 W y Z x d W 9 0 O 1 N l Y 3 R p b 2 4 x L z I w M T k g c 3 V w b H V z a 2 9 o Y S B h b m R t Z W Q v T X V 1 Z G V 0 d W Q g d M O 8 w 7 x w L n t u c i 4 s M H 0 m c X V v d D s s J n F 1 b 3 Q 7 U 2 V j d G l v b j E v M j A x O S B z d X B s d X N r b 2 h h I G F u Z G 1 l Z C 9 N d X V k Z X R 1 Z C B 0 w 7 z D v H A u e 0 1 h Y W t v b m Q s M X 0 m c X V v d D s s J n F 1 b 3 Q 7 U 2 V j d G l v b j E v M j A x O S B z d X B s d X N r b 2 h h I G F u Z G 1 l Z C 9 N d X V k Z X R 1 Z C B 0 w 7 z D v H A u e 1 N 1 c G x 1 c 2 t v a H Q s M n 0 m c X V v d D s s J n F 1 b 3 Q 7 U 2 V j d G l v b j E v M j A x O S B z d X B s d X N r b 2 h h I G F u Z G 1 l Z C 9 N d X V k Z X R 1 Z C B 0 w 7 z D v H A u e 0 t 2 Y W x p d G V l Z G l r b G F z c y w z f S Z x d W 9 0 O y w m c X V v d D t T Z W N 0 a W 9 u M S 8 y M D E 5 I H N 1 c G x 1 c 2 t v a G E g Y W 5 k b W V k L 0 1 1 d W R l d H V k I H T D v M O 8 c C 5 7 O T A t c H J v d H N l b n R p a W w g I C A g I E U u I E N v b G k s N H 0 m c X V v d D s s J n F 1 b 3 Q 7 U 2 V j d G l v b j E v M j A x O S B z d X B s d X N r b 2 h h I G F u Z G 1 l Z C 9 N d X V k Z X R 1 Z C B 0 w 7 z D v H A u e z k w L X B y b 3 R z Z W 5 0 a W l s I H N v b 2 x l I G V u d G V y b 2 t v a 2 l k L D V 9 J n F 1 b 3 Q 7 L C Z x d W 9 0 O 1 N l Y 3 R p b 2 4 x L z I w M T k g c 3 V w b H V z a 2 9 o Y S B h b m R t Z W Q v T X V 1 Z G V 0 d W Q g d M O 8 w 7 x w L n s 5 N S 1 w c m 9 0 c 2 V u d G l p b C A g I C A g R S 4 g Q 2 9 s a S w 2 f S Z x d W 9 0 O y w m c X V v d D t T Z W N 0 a W 9 u M S 8 y M D E 5 I H N 1 c G x 1 c 2 t v a G E g Y W 5 k b W V k L 0 1 1 d W R l d H V k I H T D v M O 8 c C 5 7 O T U t c H J v d H N l b n R p a W w g c 2 9 v b G U g Z W 5 0 Z X J v a 2 9 r a W Q s N 3 0 m c X V v d D s s J n F 1 b 3 Q 7 U 2 V j d G l v b j E v U 3 V w b H V z a 2 9 o Y W Q g S 0 9 W X H U w M D I 3 d G k v T X V 1 Z G V 0 d W Q g d M O 8 w 7 x w L n t L T 1 Y s M H 0 m c X V v d D t d L C Z x d W 9 0 O 0 N v b H V t b k N v d W 5 0 J n F 1 b 3 Q 7 O j k s J n F 1 b 3 Q 7 S 2 V 5 Q 2 9 s d W 1 u T m F t Z X M m c X V v d D s 6 W 1 0 s J n F 1 b 3 Q 7 Q 2 9 s d W 1 u S W R l b n R p d G l l c y Z x d W 9 0 O z p b J n F 1 b 3 Q 7 U 2 V j d G l v b j E v M j A x O S B z d X B s d X N r b 2 h h I G F u Z G 1 l Z C 9 N d X V k Z X R 1 Z C B 0 w 7 z D v H A u e 2 5 y L i w w f S Z x d W 9 0 O y w m c X V v d D t T Z W N 0 a W 9 u M S 8 y M D E 5 I H N 1 c G x 1 c 2 t v a G E g Y W 5 k b W V k L 0 1 1 d W R l d H V k I H T D v M O 8 c C 5 7 T W F h a 2 9 u Z C w x f S Z x d W 9 0 O y w m c X V v d D t T Z W N 0 a W 9 u M S 8 y M D E 5 I H N 1 c G x 1 c 2 t v a G E g Y W 5 k b W V k L 0 1 1 d W R l d H V k I H T D v M O 8 c C 5 7 U 3 V w b H V z a 2 9 o d C w y f S Z x d W 9 0 O y w m c X V v d D t T Z W N 0 a W 9 u M S 8 y M D E 5 I H N 1 c G x 1 c 2 t v a G E g Y W 5 k b W V k L 0 1 1 d W R l d H V k I H T D v M O 8 c C 5 7 S 3 Z h b G l 0 Z W V k a W t s Y X N z L D N 9 J n F 1 b 3 Q 7 L C Z x d W 9 0 O 1 N l Y 3 R p b 2 4 x L z I w M T k g c 3 V w b H V z a 2 9 o Y S B h b m R t Z W Q v T X V 1 Z G V 0 d W Q g d M O 8 w 7 x w L n s 5 M C 1 w c m 9 0 c 2 V u d G l p b C A g I C A g R S 4 g Q 2 9 s a S w 0 f S Z x d W 9 0 O y w m c X V v d D t T Z W N 0 a W 9 u M S 8 y M D E 5 I H N 1 c G x 1 c 2 t v a G E g Y W 5 k b W V k L 0 1 1 d W R l d H V k I H T D v M O 8 c C 5 7 O T A t c H J v d H N l b n R p a W w g c 2 9 v b G U g Z W 5 0 Z X J v a 2 9 r a W Q s N X 0 m c X V v d D s s J n F 1 b 3 Q 7 U 2 V j d G l v b j E v M j A x O S B z d X B s d X N r b 2 h h I G F u Z G 1 l Z C 9 N d X V k Z X R 1 Z C B 0 w 7 z D v H A u e z k 1 L X B y b 3 R z Z W 5 0 a W l s I C A g I C B F L i B D b 2 x p L D Z 9 J n F 1 b 3 Q 7 L C Z x d W 9 0 O 1 N l Y 3 R p b 2 4 x L z I w M T k g c 3 V w b H V z a 2 9 o Y S B h b m R t Z W Q v T X V 1 Z G V 0 d W Q g d M O 8 w 7 x w L n s 5 N S 1 w c m 9 0 c 2 V u d G l p b C B z b 2 9 s Z S B l b n R l c m 9 r b 2 t p Z C w 3 f S Z x d W 9 0 O y w m c X V v d D t T Z W N 0 a W 9 u M S 9 T d X B s d X N r b 2 h h Z C B L T 1 Z c d T A w M j d 0 a S 9 N d X V k Z X R 1 Z C B 0 w 7 z D v H A u e 0 t P V i w w f S Z x d W 9 0 O 1 0 s J n F 1 b 3 Q 7 U m V s Y X R p b 2 5 z a G l w S W 5 m b y Z x d W 9 0 O z p b e y Z x d W 9 0 O 2 t l e U N v b H V t b k N v d W 5 0 J n F 1 b 3 Q 7 O j E s J n F 1 b 3 Q 7 a 2 V 5 Q 2 9 s d W 1 u J n F 1 b 3 Q 7 O j I s J n F 1 b 3 Q 7 b 3 R o Z X J L Z X l D b 2 x 1 b W 5 J Z G V u d G l 0 e S Z x d W 9 0 O z o m c X V v d D t T Z W N 0 a W 9 u M S 9 T d X B s d X N r b 2 h h Z C B L T 1 Z c d T A w M j d 0 a S 9 N d X V k Z X R 1 Z C B 0 w 7 z D v H A u e 1 N 1 c G x 1 c 2 t v a H Q s M X 0 m c X V v d D s s J n F 1 b 3 Q 7 S 2 V 5 Q 2 9 s d W 1 u Q 2 9 1 b n Q m c X V v d D s 6 M X 1 d f S I g L z 4 8 R W 5 0 c n k g V H l w Z T 0 i U X V l c n l J R C I g V m F s d W U 9 I n M z Y j g 3 Z j d k M y 0 4 Z D E z L T R h Z D Q t O D k y Z S 1 m Y j d l N T Q x N W R i M G U i I C 8 + P C 9 T d G F i b G V F b n R y a W V z P j w v S X R l b T 4 8 S X R l b T 4 8 S X R l b U x v Y 2 F 0 a W 9 u P j x J d G V t V H l w Z T 5 G b 3 J t d W x h P C 9 J d G V t V H l w Z T 4 8 S X R l b V B h d G g + U 2 V j d G l v b j E v M j A x O S U y M H N 1 c G x 1 c 2 t v a G E l M j B h b m R t Z W Q v Q W x s a W t h c z w v S X R l b V B h d G g + P C 9 J d G V t T G 9 j Y X R p b 2 4 + P F N 0 Y W J s Z U V u d H J p Z X M g L z 4 8 L 0 l 0 Z W 0 + P E l 0 Z W 0 + P E l 0 Z W 1 M b 2 N h d G l v b j 4 8 S X R l b V R 5 c G U + R m 9 y b X V s Y T w v S X R l b V R 5 c G U + P E l 0 Z W 1 Q Y X R o P l N l Y 3 R p b 2 4 x L z I w M T k l M j B z d X B s d X N r b 2 h h J T I w Y W 5 k b W V k L 0 1 1 d W R l d H V k J T I w d C V D M y V C Q y V D M y V C Q 3 A 8 L 0 l 0 Z W 1 Q Y X R o P j w v S X R l b U x v Y 2 F 0 a W 9 u P j x T d G F i b G V F b n R y a W V z I C 8 + P C 9 J d G V t P j x J d G V t P j x J d G V t T G 9 j Y X R p b 2 4 + P E l 0 Z W 1 U e X B l P k Z v c m 1 1 b G E 8 L 0 l 0 Z W 1 U e X B l P j x J d G V t U G F 0 a D 5 T Z W N 0 a W 9 u M S 8 y M D E 5 J T I w c 3 V w b H V z a 2 9 o Y S U y M G F u Z G 1 l Z C 9 G a W x 0 c m V l c m l 0 d W Q l M j B y Z W F k P C 9 J d G V t U G F 0 a D 4 8 L 0 l 0 Z W 1 M b 2 N h d G l v b j 4 8 U 3 R h Y m x l R W 5 0 c m l l c y A v P j w v S X R l b T 4 8 S X R l b T 4 8 S X R l b U x v Y 2 F 0 a W 9 u P j x J d G V t V H l w Z T 5 G b 3 J t d W x h P C 9 J d G V t V H l w Z T 4 8 S X R l b V B h d G g + U 2 V j d G l v b j E v M j A x O S U y M H N 1 c G x 1 c 2 t v a G E l M j B h b m R t Z W Q v T G l p Z G V 0 d W Q l M j B w J U M z J U E 0 c m l u Z 3 V k P C 9 J d G V t U G F 0 a D 4 8 L 0 l 0 Z W 1 M b 2 N h d G l v b j 4 8 U 3 R h Y m x l R W 5 0 c m l l c y A v P j w v S X R l b T 4 8 S X R l b T 4 8 S X R l b U x v Y 2 F 0 a W 9 u P j x J d G V t V H l w Z T 5 G b 3 J t d W x h P C 9 J d G V t V H l w Z T 4 8 S X R l b V B h d G g + U 2 V j d G l v b j E v M j A x O S U y M H N 1 c G x 1 c 2 t v a G E l M j B h b m R t Z W Q v T G F p Z W 5 k Y X R 1 Z C U y M F N 1 c G x 1 c 2 t v a G F k J T I w S 0 9 W J 3 R p P C 9 J d G V t U G F 0 a D 4 8 L 0 l 0 Z W 1 M b 2 N h d G l v b j 4 8 U 3 R h Y m x l R W 5 0 c m l l c y A v P j w v S X R l b T 4 8 S X R l b T 4 8 S X R l b U x v Y 2 F 0 a W 9 u P j x J d G V t V H l w Z T 5 G b 3 J t d W x h P C 9 J d G V t V H l w Z T 4 8 S X R l b V B h d G g + U 2 V j d G l v b j E v V G F i Z W w 2 P C 9 J d G V t U G F 0 a D 4 8 L 0 l 0 Z W 1 M b 2 N h d G l v b j 4 8 U 3 R h Y m x l R W 5 0 c m l l c z 4 8 R W 5 0 c n k g V H l w Z T 0 i S X N Q c m l 2 Y X R l I i B W Y W x 1 Z T 0 i b D A i I C 8 + P E V u d H J 5 I F R 5 c G U 9 I k 5 h d m l n Y X R p b 2 5 T d G V w T m F t Z S I g V m F s d W U 9 I n N O Y X Z p Z 2 V l c m l t a W 5 l I i A v P j x F b n R y e S B U e X B l P S J O Y W 1 l V X B k Y X R l Z E F m d G V y R m l s b C I g V m F s d W U 9 I m w w I i A v P j x F b n R y e S B U e X B l P S J S Z X N 1 b H R U e X B l I i B W Y W x 1 Z T 0 i c 1 R h Y m x l I i A v P j x F b n R y e S B U e X B l P S J C d W Z m Z X J O Z X h 0 U m V m c m V z a C I g V m F s d W U 9 I m w x I i A v P j x F b n R y e S B U e X B l P S J G a W x s R W 5 h Y m x l Z C I g V m F s d W U 9 I m w x I i A v P j x F b n R y e S B U e X B l P S J G a W x s T 2 J q Z W N 0 V H l w Z S I g V m F s d W U 9 I n N U Y W J s Z S I g L z 4 8 R W 5 0 c n k g V H l w Z T 0 i R m l s b F R v R G F 0 Y U 1 v Z G V s R W 5 h Y m x l Z C I g V m F s d W U 9 I m w w I i A v P j x F b n R y e S B U e X B l P S J G a W x s V G F y Z 2 V 0 I i B W Y W x 1 Z T 0 i c 1 R h Y m V s N l 8 y I i A v P j x F b n R y e S B U e X B l P S J G a W x s Z W R D b 2 1 w b G V 0 Z V J l c 3 V s d F R v V 2 9 y a 3 N o Z W V 0 I i B W Y W x 1 Z T 0 i b D E i I C 8 + P E V u d H J 5 I F R 5 c G U 9 I l J l Y 2 9 2 Z X J 5 V G F y Z 2 V 0 U 2 h l Z X Q i I F Z h b H V l P S J z T G V o d D g i I C 8 + P E V u d H J 5 I F R 5 c G U 9 I l J l Y 2 9 2 Z X J 5 V G F y Z 2 V 0 Q 2 9 s d W 1 u I i B W Y W x 1 Z T 0 i b D E i I C 8 + P E V u d H J 5 I F R 5 c G U 9 I l J l Y 2 9 2 Z X J 5 V G F y Z 2 V 0 U m 9 3 I i B W Y W x 1 Z T 0 i b D E i I C 8 + P E V u d H J 5 I F R 5 c G U 9 I l J l b G F 0 a W 9 u c 2 h p c E l u Z m 9 D b 2 5 0 Y W l u Z X I i I F Z h b H V l P S J z e y Z x d W 9 0 O 2 N v b H V t b k N v d W 5 0 J n F 1 b 3 Q 7 O j E y L C Z x d W 9 0 O 2 t l e U N v b H V t b k 5 h b W V z J n F 1 b 3 Q 7 O l t d L C Z x d W 9 0 O 3 F 1 Z X J 5 U m V s Y X R p b 2 5 z a G l w c y Z x d W 9 0 O z p b X S w m c X V v d D t j b 2 x 1 b W 5 J Z G V u d G l 0 a W V z J n F 1 b 3 Q 7 O l s m c X V v d D t T Z W N 0 a W 9 u M S 9 U Y W J l b D Y v T X V 1 Z G V 0 d W Q g d M O 8 w 7 x w L n t S Z W F z a W x k a W Q s M H 0 m c X V v d D s s J n F 1 b 3 Q 7 U 2 V j d G l v b j E v V G F i Z W w 2 L 0 1 1 d W R l d H V k I H T D v M O 8 c C 5 7 I F b D p G d h I G h l Y S w s M X 0 m c X V v d D s s J n F 1 b 3 Q 7 U 2 V j d G l v b j E v V G F i Z W w 2 L 0 1 1 d W R l d H V k I H T D v M O 8 c C 5 7 S G F s Y i w y f S Z x d W 9 0 O y w m c X V v d D t T Z W N 0 a W 9 u M S 9 U Y W J l b D Y v T X V 1 Z G V 0 d W Q g d M O 8 w 7 x w L n t I Z W E s M 3 0 m c X V v d D s s J n F 1 b 3 Q 7 U 2 V j d G l v b j E v V G F i Z W w 2 L 0 1 1 d W R l d H V k I H T D v M O 8 c C 5 7 U G l p c 2 F 2 L D R 9 J n F 1 b 3 Q 7 L C Z x d W 9 0 O 1 N l Y 3 R p b 2 4 x L 1 R h Y m V s N i 9 N d X V k Z X R 1 Z C B 0 w 7 z D v H A u e 1 b D p G d h I G h l Y S w 1 f S Z x d W 9 0 O y w m c X V v d D t T Z W N 0 a W 9 u M S 9 U Y W J l b D Y v T X V 1 Z G V 0 d W Q g d M O 8 w 7 x w L n t L b 2 t r d S w 2 f S Z x d W 9 0 O y w m c X V v d D t T Z W N 0 a W 9 u M S 9 U Y W J l b D Y v T X V 1 Z G V 0 d W Q g d M O 8 w 7 x w L n t I Z W E y L D d 9 J n F 1 b 3 Q 7 L C Z x d W 9 0 O 1 N l Y 3 R p b 2 4 x L 1 R h Y m V s N i 9 N d X V k Z X R 1 Z C B 0 w 7 z D v H A u e 1 b D p G h l b W F s d C B r w 7 V p Z 2 l z I G h l Y S w 4 f S Z x d W 9 0 O y w m c X V v d D t T Z W N 0 a W 9 u M S 9 U Y W J l b D Y v T X V 1 Z G V 0 d W Q g d M O 8 w 7 x w L n t W w 6 R n Y S B o Z W E z L D l 9 J n F 1 b 3 Q 7 L C Z x d W 9 0 O 1 N l Y 3 R p b 2 4 x L 1 R h Y m V s N i 9 N d X V k Z X R 1 Z C B 0 w 7 z D v H A u e 1 b D p G h l b W F s d C B r w 7 V p Z 2 l z I H b D p G d h I G h l Y S w x M H 0 m c X V v d D s s J n F 1 b 3 Q 7 U 2 V j d G l v b j E v V G F i Z W w 2 L 0 F s b G l r Y X M u e 0 F s b G E g a G V h L D E x f S Z x d W 9 0 O 1 0 s J n F 1 b 3 Q 7 Q 2 9 s d W 1 u Q 2 9 1 b n Q m c X V v d D s 6 M T I s J n F 1 b 3 Q 7 S 2 V 5 Q 2 9 s d W 1 u T m F t Z X M m c X V v d D s 6 W 1 0 s J n F 1 b 3 Q 7 Q 2 9 s d W 1 u S W R l b n R p d G l l c y Z x d W 9 0 O z p b J n F 1 b 3 Q 7 U 2 V j d G l v b j E v V G F i Z W w 2 L 0 1 1 d W R l d H V k I H T D v M O 8 c C 5 7 U m V h c 2 l s Z G l k L D B 9 J n F 1 b 3 Q 7 L C Z x d W 9 0 O 1 N l Y 3 R p b 2 4 x L 1 R h Y m V s N i 9 N d X V k Z X R 1 Z C B 0 w 7 z D v H A u e y B W w 6 R n Y S B o Z W E s L D F 9 J n F 1 b 3 Q 7 L C Z x d W 9 0 O 1 N l Y 3 R p b 2 4 x L 1 R h Y m V s N i 9 N d X V k Z X R 1 Z C B 0 w 7 z D v H A u e 0 h h b G I s M n 0 m c X V v d D s s J n F 1 b 3 Q 7 U 2 V j d G l v b j E v V G F i Z W w 2 L 0 1 1 d W R l d H V k I H T D v M O 8 c C 5 7 S G V h L D N 9 J n F 1 b 3 Q 7 L C Z x d W 9 0 O 1 N l Y 3 R p b 2 4 x L 1 R h Y m V s N i 9 N d X V k Z X R 1 Z C B 0 w 7 z D v H A u e 1 B p a X N h d i w 0 f S Z x d W 9 0 O y w m c X V v d D t T Z W N 0 a W 9 u M S 9 U Y W J l b D Y v T X V 1 Z G V 0 d W Q g d M O 8 w 7 x w L n t W w 6 R n Y S B o Z W E s N X 0 m c X V v d D s s J n F 1 b 3 Q 7 U 2 V j d G l v b j E v V G F i Z W w 2 L 0 1 1 d W R l d H V k I H T D v M O 8 c C 5 7 S 2 9 r a 3 U s N n 0 m c X V v d D s s J n F 1 b 3 Q 7 U 2 V j d G l v b j E v V G F i Z W w 2 L 0 1 1 d W R l d H V k I H T D v M O 8 c C 5 7 S G V h M i w 3 f S Z x d W 9 0 O y w m c X V v d D t T Z W N 0 a W 9 u M S 9 U Y W J l b D Y v T X V 1 Z G V 0 d W Q g d M O 8 w 7 x w L n t W w 6 R o Z W 1 h b H Q g a 8 O 1 a W d p c y B o Z W E s O H 0 m c X V v d D s s J n F 1 b 3 Q 7 U 2 V j d G l v b j E v V G F i Z W w 2 L 0 1 1 d W R l d H V k I H T D v M O 8 c C 5 7 V s O k Z 2 E g a G V h M y w 5 f S Z x d W 9 0 O y w m c X V v d D t T Z W N 0 a W 9 u M S 9 U Y W J l b D Y v T X V 1 Z G V 0 d W Q g d M O 8 w 7 x w L n t W w 6 R o Z W 1 h b H Q g a 8 O 1 a W d p c y B 2 w 6 R n Y S B o Z W E s M T B 9 J n F 1 b 3 Q 7 L C Z x d W 9 0 O 1 N l Y 3 R p b 2 4 x L 1 R h Y m V s N i 9 B b G x p a 2 F z L n t B b G x h I G h l Y S w x M X 0 m c X V v d D t d L C Z x d W 9 0 O 1 J l b G F 0 a W 9 u c 2 h p c E l u Z m 8 m c X V v d D s 6 W 1 1 9 I i A v P j x F b n R y e S B U e X B l P S J G a W x s U 3 R h d H V z I i B W Y W x 1 Z T 0 i c 0 N v b X B s Z X R l I i A v P j x F b n R y e S B U e X B l P S J G a W x s Q 2 9 s d W 1 u T m F t Z X M i I F Z h b H V l P S J z W y Z x d W 9 0 O 1 J l Y X N p b G R p Z C Z x d W 9 0 O y w m c X V v d D s g V s O k Z 2 E g a G V h L C Z x d W 9 0 O y w m c X V v d D t I Y W x i J n F 1 b 3 Q 7 L C Z x d W 9 0 O 0 h l Y S Z x d W 9 0 O y w m c X V v d D t Q a W l z Y X Y m c X V v d D s s J n F 1 b 3 Q 7 V s O k Z 2 E g a G V h J n F 1 b 3 Q 7 L C Z x d W 9 0 O 0 t v a 2 t 1 J n F 1 b 3 Q 7 L C Z x d W 9 0 O 0 h l Y T I m c X V v d D s s J n F 1 b 3 Q 7 V s O k a G V t Y W x 0 I G v D t W l n a X M g a G V h J n F 1 b 3 Q 7 L C Z x d W 9 0 O 1 b D p G d h I G h l Y T M m c X V v d D s s J n F 1 b 3 Q 7 V s O k a G V t Y W x 0 I G v D t W l n a X M g d s O k Z 2 E g a G V h J n F 1 b 3 Q 7 L C Z x d W 9 0 O 0 F s b G E g a G V h J n F 1 b 3 Q 7 X S I g L z 4 8 R W 5 0 c n k g V H l w Z T 0 i R m l s b E N v b H V t b l R 5 c G V z I i B W Y W x 1 Z T 0 i c 0 J n T U R B d 0 1 E Q X d N R E F 3 T U E i I C 8 + P E V u d H J 5 I F R 5 c G U 9 I k Z p b G x M Y X N 0 V X B k Y X R l Z C I g V m F s d W U 9 I m Q y M D I w L T E w L T I 2 V D A 5 O j E w O j I 3 L j U x O T M z N T J a I i A v P j x F b n R y e S B U e X B l P S J G a W x s R X J y b 3 J D b 3 V u d C I g V m F s d W U 9 I m w w I i A v P j x F b n R y e S B U e X B l P S J G a W x s R X J y b 3 J D b 2 R l I i B W Y W x 1 Z T 0 i c 1 V u a 2 5 v d 2 4 i I C 8 + P E V u d H J 5 I F R 5 c G U 9 I k Z p b G x D b 3 V u d C I g V m F s d W U 9 I m w y N y I g L z 4 8 R W 5 0 c n k g V H l w Z T 0 i Q W R k Z W R U b 0 R h d G F N b 2 R l b C I g V m F s d W U 9 I m w w I i A v P j x F b n R y e S B U e X B l P S J R d W V y e U l E I i B W Y W x 1 Z T 0 i c z N i N W M z M z J k L T d k M m M t N G U 3 M y 1 i O W Q 3 L T l m N W F k N T d m Z m M 0 M S I g L z 4 8 L 1 N 0 Y W J s Z U V u d H J p Z X M + P C 9 J d G V t P j x J d G V t P j x J d G V t T G 9 j Y X R p b 2 4 + P E l 0 Z W 1 U e X B l P k Z v c m 1 1 b G E 8 L 0 l 0 Z W 1 U e X B l P j x J d G V t U G F 0 a D 5 T Z W N 0 a W 9 u M S 9 U Y W J l b D Y v Q W x s a W t h c z w v S X R l b V B h d G g + P C 9 J d G V t T G 9 j Y X R p b 2 4 + P F N 0 Y W J s Z U V u d H J p Z X M g L z 4 8 L 0 l 0 Z W 0 + P E l 0 Z W 0 + P E l 0 Z W 1 M b 2 N h d G l v b j 4 8 S X R l b V R 5 c G U + R m 9 y b X V s Y T w v S X R l b V R 5 c G U + P E l 0 Z W 1 Q Y X R o P l N l Y 3 R p b 2 4 x L 1 R h Y m V s N i 9 N d X V k Z X R 1 Z C U y M H Q l Q z M l Q k M l Q z M l Q k N w P C 9 J d G V t U G F 0 a D 4 8 L 0 l 0 Z W 1 M b 2 N h d G l v b j 4 8 U 3 R h Y m x l R W 5 0 c m l l c y A v P j w v S X R l b T 4 8 S X R l b T 4 8 S X R l b U x v Y 2 F 0 a W 9 u P j x J d G V t V H l w Z T 5 G b 3 J t d W x h P C 9 J d G V t V H l w Z T 4 8 S X R l b V B h d G g + U 2 V j d G l v b j E v S 0 9 W 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l J l c 3 V s d F R 5 c G U i I F Z h b H V l P S J z R X h j Z X B 0 a W 9 u I i A v P j x F b n R y e S B U e X B l P S J O Y W 1 l V X B k Y X R l Z E F m d G V y R m l s b C I g V m F s d W U 9 I m w w I i A v P j x F b n R y e S B U e X B l P S J O Y X Z p Z 2 F 0 a W 9 u U 3 R l c E 5 h b W U i I F Z h b H V l P S J z T m F 2 a W d l Z X J p b W l u Z S I g L z 4 8 R W 5 0 c n k g V H l w Z T 0 i R m l s b F R h c m d l d C I g V m F s d W U 9 I n N L T 1 Y i I C 8 + P E V u d H J 5 I F R 5 c G U 9 I k Z p b G x l Z E N v b X B s Z X R l U m V z d W x 0 V G 9 X b 3 J r c 2 h l Z X Q i I F Z h b H V l P S J s M S I g L z 4 8 R W 5 0 c n k g V H l w Z T 0 i U m V j b 3 Z l c n l U Y X J n Z X R T a G V l d C I g V m F s d W U 9 I n N M Z W h 0 O S I g L z 4 8 R W 5 0 c n k g V H l w Z T 0 i U m V j b 3 Z l c n l U Y X J n Z X R D b 2 x 1 b W 4 i I F Z h b H V l P S J s M S I g L z 4 8 R W 5 0 c n k g V H l w Z T 0 i U m V j b 3 Z l c n l U Y X J n Z X R S b 3 c i I F Z h b H V l P S J s M S I g L z 4 8 R W 5 0 c n k g V H l w Z T 0 i Q W R k Z W R U b 0 R h d G F N b 2 R l b C I g V m F s d W U 9 I m w w I i A v P j x F b n R y e S B U e X B l P S J G a W x s Q 2 9 1 b n Q i I F Z h b H V l P S J s N z k i I C 8 + P E V u d H J 5 I F R 5 c G U 9 I k Z p b G x F c n J v c k N v Z G U i I F Z h b H V l P S J z V W 5 r b m 9 3 b i I g L z 4 8 R W 5 0 c n k g V H l w Z T 0 i R m l s b E V y c m 9 y Q 2 9 1 b n Q i I F Z h b H V l P S J s M C I g L z 4 8 R W 5 0 c n k g V H l w Z T 0 i R m l s b E x h c 3 R V c G R h d G V k I i B W Y W x 1 Z T 0 i Z D I w M j A t M T A t M j Z U M D k 6 M T A 6 M j Y u N D Y z M j Q 4 M l o i I C 8 + P E V u d H J 5 I F R 5 c G U 9 I k Z p b G x D b 2 x 1 b W 5 U e X B l c y I g V m F s d W U 9 I n N C Z 0 1 E Q X d N R E F B P T 0 i I C 8 + P E V u d H J 5 I F R 5 c G U 9 I k Z p b G x D b 2 x 1 b W 5 O Y W 1 l c y I g V m F s d W U 9 I n N b J n F 1 b 3 Q 7 S 2 9 o Y W x p a y B v b W F 2 Y W x p d H N 1 c y Z x d W 9 0 O y w m c X V v d D t L b 2 t r d S Z x d W 9 0 O y w m c X V v d D t I Z W E m c X V v d D s s J n F 1 b 3 Q 7 V s O k a G V t Y W x 0 I G v D t W l n a X M g a G V h J n F 1 b 3 Q 7 L C Z x d W 9 0 O 1 b D p G d h I G h l Y S Z x d W 9 0 O y w m c X V v d D t W w 6 R o Z W 1 h b H Q g a 8 O 1 a W d p c y B 2 w 6 R n Y S B o Z W E m c X V v d D s s J n F 1 b 3 Q 7 Q W x s Y S B o Z W E m c X V v d D t d I i A v P j x F b n R y e S B U e X B l P S J G a W x s U 3 R h d H V z I i B W Y W x 1 Z T 0 i c 0 N v b X B s Z X R l I i A v P j x F b n R y e S B U e X B l P S J S Z W x h d G l v b n N o a X B J b m Z v Q 2 9 u d G F p b m V y I i B W Y W x 1 Z T 0 i c 3 s m c X V v d D t j b 2 x 1 b W 5 D b 3 V u d C Z x d W 9 0 O z o 3 L C Z x d W 9 0 O 2 t l e U N v b H V t b k 5 h b W V z J n F 1 b 3 Q 7 O l t d L C Z x d W 9 0 O 3 F 1 Z X J 5 U m V s Y X R p b 2 5 z a G l w c y Z x d W 9 0 O z p b e y Z x d W 9 0 O 2 t l e U N v b H V t b k N v d W 5 0 J n F 1 b 3 Q 7 O j E s J n F 1 b 3 Q 7 a 2 V 5 Q 2 9 s d W 1 u J n F 1 b 3 Q 7 O j A s J n F 1 b 3 Q 7 b 3 R o Z X J L Z X l D b 2 x 1 b W 5 J Z G V u d G l 0 e S Z x d W 9 0 O z o m c X V v d D t T Z W N 0 a W 9 u M S 9 U Y W J l b D Y v T X V 1 Z G V 0 d W Q g d M O 8 w 7 x w L n t S Z W F z a W x k a W Q s M H 0 m c X V v d D s s J n F 1 b 3 Q 7 S 2 V 5 Q 2 9 s d W 1 u Q 2 9 1 b n Q m c X V v d D s 6 M X 0 s e y Z x d W 9 0 O 2 t l e U N v b H V t b k N v d W 5 0 J n F 1 b 3 Q 7 O j E s J n F 1 b 3 Q 7 a 2 V 5 Q 2 9 s d W 1 u J n F 1 b 3 Q 7 O j A s J n F 1 b 3 Q 7 b 3 R o Z X J L Z X l D b 2 x 1 b W 5 J Z G V u d G l 0 e S Z x d W 9 0 O z o m c X V v d D t T Z W N 0 a W 9 u M S 9 U Y W J l b D Y v T X V 1 Z G V 0 d W Q g d M O 8 w 7 x w L n t S Z W F z a W x k a W Q s M H 0 m c X V v d D s s J n F 1 b 3 Q 7 S 2 V 5 Q 2 9 s d W 1 u Q 2 9 1 b n Q m c X V v d D s 6 M X 1 d L C Z x d W 9 0 O 2 N v b H V t b k l k Z W 5 0 a X R p Z X M m c X V v d D s 6 W y Z x d W 9 0 O 1 N l Y 3 R p b 2 4 x L 0 t P V i 9 N d X V k Z X R 1 Z C B 0 w 7 z D v H A u e 0 t v a G F s a W s g b 2 1 h d m F s a X R z d X M s M n 0 m c X V v d D s s J n F 1 b 3 Q 7 U 2 V j d G l v b j E v V G F i Z W w 2 L 0 1 1 d W R l d H V k I H T D v M O 8 c C 5 7 S 2 9 r a 3 U s N n 0 m c X V v d D s s J n F 1 b 3 Q 7 U 2 V j d G l v b j E v V G F i Z W w 2 L 0 1 1 d W R l d H V k I H T D v M O 8 c C 5 7 S G V h M i w 3 f S Z x d W 9 0 O y w m c X V v d D t T Z W N 0 a W 9 u M S 9 U Y W J l b D Y v T X V 1 Z G V 0 d W Q g d M O 8 w 7 x w L n t W w 6 R o Z W 1 h b H Q g a 8 O 1 a W d p c y B o Z W E s O H 0 m c X V v d D s s J n F 1 b 3 Q 7 U 2 V j d G l v b j E v V G F i Z W w 2 L 0 1 1 d W R l d H V k I H T D v M O 8 c C 5 7 V s O k Z 2 E g a G V h M y w 5 f S Z x d W 9 0 O y w m c X V v d D t T Z W N 0 a W 9 u M S 9 U Y W J l b D Y v T X V 1 Z G V 0 d W Q g d M O 8 w 7 x w L n t W w 6 R o Z W 1 h b H Q g a 8 O 1 a W d p c y B 2 w 6 R n Y S B o Z W E s M T B 9 J n F 1 b 3 Q 7 L C Z x d W 9 0 O 1 N l Y 3 R p b 2 4 x L 1 R h Y m V s N i 9 B b G x p a 2 F z L n t B b G x h I G h l Y S w x M X 0 m c X V v d D t d L C Z x d W 9 0 O 0 N v b H V t b k N v d W 5 0 J n F 1 b 3 Q 7 O j c s J n F 1 b 3 Q 7 S 2 V 5 Q 2 9 s d W 1 u T m F t Z X M m c X V v d D s 6 W 1 0 s J n F 1 b 3 Q 7 Q 2 9 s d W 1 u S W R l b n R p d G l l c y Z x d W 9 0 O z p b J n F 1 b 3 Q 7 U 2 V j d G l v b j E v S 0 9 W L 0 1 1 d W R l d H V k I H T D v M O 8 c C 5 7 S 2 9 o Y W x p a y B v b W F 2 Y W x p d H N 1 c y w y f S Z x d W 9 0 O y w m c X V v d D t T Z W N 0 a W 9 u M S 9 U Y W J l b D Y v T X V 1 Z G V 0 d W Q g d M O 8 w 7 x w L n t L b 2 t r d S w 2 f S Z x d W 9 0 O y w m c X V v d D t T Z W N 0 a W 9 u M S 9 U Y W J l b D Y v T X V 1 Z G V 0 d W Q g d M O 8 w 7 x w L n t I Z W E y L D d 9 J n F 1 b 3 Q 7 L C Z x d W 9 0 O 1 N l Y 3 R p b 2 4 x L 1 R h Y m V s N i 9 N d X V k Z X R 1 Z C B 0 w 7 z D v H A u e 1 b D p G h l b W F s d C B r w 7 V p Z 2 l z I G h l Y S w 4 f S Z x d W 9 0 O y w m c X V v d D t T Z W N 0 a W 9 u M S 9 U Y W J l b D Y v T X V 1 Z G V 0 d W Q g d M O 8 w 7 x w L n t W w 6 R n Y S B o Z W E z L D l 9 J n F 1 b 3 Q 7 L C Z x d W 9 0 O 1 N l Y 3 R p b 2 4 x L 1 R h Y m V s N i 9 N d X V k Z X R 1 Z C B 0 w 7 z D v H A u e 1 b D p G h l b W F s d C B r w 7 V p Z 2 l z I H b D p G d h I G h l Y S w x M H 0 m c X V v d D s s J n F 1 b 3 Q 7 U 2 V j d G l v b j E v V G F i Z W w 2 L 0 F s b G l r Y X M u e 0 F s b G E g a G V h L D E x f S Z x d W 9 0 O 1 0 s J n F 1 b 3 Q 7 U m V s Y X R p b 2 5 z a G l w S W 5 m b y Z x d W 9 0 O z p b e y Z x d W 9 0 O 2 t l e U N v b H V t b k N v d W 5 0 J n F 1 b 3 Q 7 O j E s J n F 1 b 3 Q 7 a 2 V 5 Q 2 9 s d W 1 u J n F 1 b 3 Q 7 O j A s J n F 1 b 3 Q 7 b 3 R o Z X J L Z X l D b 2 x 1 b W 5 J Z G V u d G l 0 e S Z x d W 9 0 O z o m c X V v d D t T Z W N 0 a W 9 u M S 9 U Y W J l b D Y v T X V 1 Z G V 0 d W Q g d M O 8 w 7 x w L n t S Z W F z a W x k a W Q s M H 0 m c X V v d D s s J n F 1 b 3 Q 7 S 2 V 5 Q 2 9 s d W 1 u Q 2 9 1 b n Q m c X V v d D s 6 M X 0 s e y Z x d W 9 0 O 2 t l e U N v b H V t b k N v d W 5 0 J n F 1 b 3 Q 7 O j E s J n F 1 b 3 Q 7 a 2 V 5 Q 2 9 s d W 1 u J n F 1 b 3 Q 7 O j A s J n F 1 b 3 Q 7 b 3 R o Z X J L Z X l D b 2 x 1 b W 5 J Z G V u d G l 0 e S Z x d W 9 0 O z o m c X V v d D t T Z W N 0 a W 9 u M S 9 U Y W J l b D Y v T X V 1 Z G V 0 d W Q g d M O 8 w 7 x w L n t S Z W F z a W x k a W Q s M H 0 m c X V v d D s s J n F 1 b 3 Q 7 S 2 V 5 Q 2 9 s d W 1 u Q 2 9 1 b n Q m c X V v d D s 6 M X 1 d f S I g L z 4 8 R W 5 0 c n k g V H l w Z T 0 i Q n V m Z m V y T m V 4 d F J l Z n J l c 2 g i I F Z h b H V l P S J s M S I g L z 4 8 R W 5 0 c n k g V H l w Z T 0 i R m l s b F R h c m d l d E 5 h b W V D d X N 0 b 2 1 p e m V k I i B W Y W x 1 Z T 0 i b D E i I C 8 + P E V u d H J 5 I F R 5 c G U 9 I l F 1 Z X J 5 S U Q i I F Z h b H V l P S J z Y 2 M 1 N z E 5 Y m I t Y m R j Y S 0 0 M D M x L T l l O D Y t Z m J l N j V m Y T R i N W N k I i A v P j w v U 3 R h Y m x l R W 5 0 c m l l c z 4 8 L 0 l 0 Z W 0 + P E l 0 Z W 0 + P E l 0 Z W 1 M b 2 N h d G l v b j 4 8 S X R l b V R 5 c G U + R m 9 y b X V s Y T w v S X R l b V R 5 c G U + P E l 0 Z W 1 Q Y X R o P l N l Y 3 R p b 2 4 x L 0 t P V i 9 B b G x p a 2 F z P C 9 J d G V t U G F 0 a D 4 8 L 0 l 0 Z W 1 M b 2 N h d G l v b j 4 8 U 3 R h Y m x l R W 5 0 c m l l c y A v P j w v S X R l b T 4 8 S X R l b T 4 8 S X R l b U x v Y 2 F 0 a W 9 u P j x J d G V t V H l w Z T 5 G b 3 J t d W x h P C 9 J d G V t V H l w Z T 4 8 S X R l b V B h d G g + U 2 V j d G l v b j E v S 0 9 W L 1 R h Y m V s M V 9 U Y W J s Z T w v S X R l b V B h d G g + P C 9 J d G V t T G 9 j Y X R p b 2 4 + P F N 0 Y W J s Z U V u d H J p Z X M g L z 4 8 L 0 l 0 Z W 0 + P E l 0 Z W 0 + P E l 0 Z W 1 M b 2 N h d G l v b j 4 8 S X R l b V R 5 c G U + R m 9 y b X V s Y T w v S X R l b V R 5 c G U + P E l 0 Z W 1 Q Y X R o P l N l Y 3 R p b 2 4 x L 0 t P V i 9 N d X V k Z X R 1 Z C U y M H Q l Q z M l Q k M l Q z M l Q k N w P C 9 J d G V t U G F 0 a D 4 8 L 0 l 0 Z W 1 M b 2 N h d G l v b j 4 8 U 3 R h Y m x l R W 5 0 c m l l c y A v P j w v S X R l b T 4 8 S X R l b T 4 8 S X R l b U x v Y 2 F 0 a W 9 u P j x J d G V t V H l w Z T 5 G b 3 J t d W x h P C 9 J d G V t V H l w Z T 4 8 S X R l b V B h d G g + U 2 V j d G l v b j E v S 0 9 W L 0 V l b W F s Z G F 0 d W Q l M j B 2 Z W V y d W Q 8 L 0 l 0 Z W 1 Q Y X R o P j w v S X R l b U x v Y 2 F 0 a W 9 u P j x T d G F i b G V F b n R y a W V z I C 8 + P C 9 J d G V t P j x J d G V t P j x J d G V t T G 9 j Y X R p b 2 4 + P E l 0 Z W 1 U e X B l P k Z v c m 1 1 b G E 8 L 0 l 0 Z W 1 U e X B l P j x J d G V t U G F 0 a D 5 T Z W N 0 a W 9 u M S 9 L T 1 Y v T G l p Z G V 0 d W Q l M j B w J U M z J U E 0 c m l u Z 3 V k P C 9 J d G V t U G F 0 a D 4 8 L 0 l 0 Z W 1 M b 2 N h d G l v b j 4 8 U 3 R h Y m x l R W 5 0 c m l l c y A v P j w v S X R l b T 4 8 S X R l b T 4 8 S X R l b U x v Y 2 F 0 a W 9 u P j x J d G V t V H l w Z T 5 G b 3 J t d W x h P C 9 J d G V t V H l w Z T 4 8 S X R l b V B h d G g + U 2 V j d G l v b j E v S 0 9 W L 0 x h a W V u Z G F 0 d W Q l M j B U Y W J l b D Y 8 L 0 l 0 Z W 1 Q Y X R o P j w v S X R l b U x v Y 2 F 0 a W 9 u P j x T d G F i b G V F b n R y a W V z I C 8 + P C 9 J d G V t P j x J d G V t P j x J d G V t T G 9 j Y X R p b 2 4 + P E l 0 Z W 1 U e X B l P k Z v c m 1 1 b G E 8 L 0 l 0 Z W 1 U e X B l P j x J d G V t U G F 0 a D 5 T Z W N 0 a W 9 u M S 9 L T 1 Y v R W V t Y W x k Y X R 1 Z C U y M H Z l Z X J 1 Z D E 8 L 0 l 0 Z W 1 Q Y X R o P j w v S X R l b U x v Y 2 F 0 a W 9 u P j x T d G F i b G V F b n R y a W V z I C 8 + P C 9 J d G V t P j x J d G V t P j x J d G V t T G 9 j Y X R p b 2 4 + P E l 0 Z W 1 U e X B l P k Z v c m 1 1 b G E 8 L 0 l 0 Z W 1 U e X B l P j x J d G V t U G F 0 a D 5 T Z W N 0 a W 9 u M S 9 L T 1 Y v J U M z J T l D b W J l c m 5 p b W V 0 Y X R 1 Z C U y M H Z l Z X J 1 Z D w v S X R l b V B h d G g + P C 9 J d G V t T G 9 j Y X R p b 2 4 + P F N 0 Y W J s Z U V u d H J p Z X M g L z 4 8 L 0 l 0 Z W 0 + P E l 0 Z W 0 + P E l 0 Z W 1 M b 2 N h d G l v b j 4 8 S X R l b V R 5 c G U + R m 9 y b X V s Y T w v S X R l b V R 5 c G U + P E l 0 Z W 1 Q Y X R o P l N l Y 3 R p b 2 4 x L 0 t P V i 9 M a W l k Z X R 1 Z C U y M H A l Q z M l Q T R y a W 5 n d W Q x P C 9 J d G V t U G F 0 a D 4 8 L 0 l 0 Z W 1 M b 2 N h d G l v b j 4 8 U 3 R h Y m x l R W 5 0 c m l l c y A v P j w v S X R l b T 4 8 S X R l b T 4 8 S X R l b U x v Y 2 F 0 a W 9 u P j x J d G V t V H l w Z T 5 G b 3 J t d W x h P C 9 J d G V t V H l w Z T 4 8 S X R l b V B h d G g + U 2 V j d G l v b j E v S 0 9 W L 0 x h a W V u Z G F 0 d W Q l M j B U Y W J l b D E 8 L 0 l 0 Z W 1 Q Y X R o P j w v S X R l b U x v Y 2 F 0 a W 9 u P j x T d G F i b G V F b n R y a W V z I C 8 + P C 9 J d G V t P j x J d G V t P j x J d G V t T G 9 j Y X R p b 2 4 + P E l 0 Z W 1 U e X B l P k Z v c m 1 1 b G E 8 L 0 l 0 Z W 1 U e X B l P j x J d G V t U G F 0 a D 5 T Z W N 0 a W 9 u M S 9 L T 1 Y v J U M z J T l D b W J l c m 5 p b W V 0 Y X R 1 Z C U y M H Z l Z X J 1 Z D E 8 L 0 l 0 Z W 1 Q Y X R o P j w v S X R l b U x v Y 2 F 0 a W 9 u P j x T d G F i b G V F b n R y a W V z I C 8 + P C 9 J d G V t P j w v S X R l b X M + P C 9 M b 2 N h b F B h Y 2 t h Z 2 V N Z X R h Z G F 0 Y U Z p b G U + F g A A A F B L B Q Y A A A A A A A A A A A A A A A A A A A A A A A D a A A A A A Q A A A N C M n d 8 B F d E R j H o A w E / C l + s B A A A A t r p K C V W t r k e I J C I H V s l W R w A A A A A C A A A A A A A D Z g A A w A A A A B A A A A D n g 6 i k y Z o y X 5 J o U G K 1 b f h e A A A A A A S A A A C g A A A A E A A A A A M n t Y B a N F i r a S Z x 3 G w t e X B Q A A A A T 3 J 9 e e w Y K e Q 6 C x X / S E A g a b T / D U Y H 6 5 c H X m G H e X 2 E x u b 0 M F M 2 v m z Z u P Z w M W x W 5 V z x l b g L q l w 8 d q Y 4 r s 4 p Y P N B V U 9 M j S r Y v 3 P E V O 1 o w 5 1 O r b Q U A A A A 1 g j i c B 8 s y s h Q X 8 6 6 j + 6 S 8 a / b 6 b k = < / D a t a M a s h u p > 
</file>

<file path=customXml/itemProps1.xml><?xml version="1.0" encoding="utf-8"?>
<ds:datastoreItem xmlns:ds="http://schemas.openxmlformats.org/officeDocument/2006/customXml" ds:itemID="{BA5E70D5-6460-468E-9BD1-86FF1ED40F8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Info</vt:lpstr>
      <vt:lpstr>KOV_supluskoht</vt:lpstr>
      <vt:lpstr>2016.</vt:lpstr>
      <vt:lpstr>2017</vt:lpstr>
      <vt:lpstr>2018</vt:lpstr>
      <vt:lpstr>2019</vt:lpstr>
      <vt:lpstr>Leht3</vt:lpstr>
      <vt:lpstr>2019 Pivot</vt:lpstr>
      <vt:lpstr>2019 korrastatud</vt:lpstr>
      <vt:lpstr>Leht8</vt:lpstr>
      <vt:lpstr>2020</vt:lpstr>
      <vt:lpstr>2021</vt:lpstr>
      <vt:lpstr>2022</vt:lpstr>
      <vt:lpstr>Sheet1</vt:lpstr>
      <vt:lpstr>supluskohtade arv</vt:lpstr>
      <vt:lpstr>2019_andmed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2024-05-22T13:17:31Z</dcterms:modified>
</cp:coreProperties>
</file>